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pengfei4\Desktop\ESTMA\挂网旧\"/>
    </mc:Choice>
  </mc:AlternateContent>
  <bookViews>
    <workbookView xWindow="0" yWindow="0" windowWidth="23040" windowHeight="8520" firstSheet="1" activeTab="1"/>
  </bookViews>
  <sheets>
    <sheet name="Data Entry" sheetId="4" state="hidden" r:id="rId1"/>
    <sheet name="Cover Page - do not edit" sheetId="1" r:id="rId2"/>
    <sheet name="Payments by Payee" sheetId="2" r:id="rId3"/>
    <sheet name="Payments by Project" sheetId="5" r:id="rId4"/>
    <sheet name="Sheet2" sheetId="6" state="hidden" r:id="rId5"/>
  </sheets>
  <externalReferences>
    <externalReference r:id="rId6"/>
    <externalReference r:id="rId7"/>
  </externalReferences>
  <definedNames>
    <definedName name="aaa">[1]Sheet3!$D$1:$D$248</definedName>
    <definedName name="Enter_currency_of_the_report">'Data Entry'!$C$21</definedName>
    <definedName name="_xlnm.Print_Area" localSheetId="1">'Cover Page - do not edit'!$A$1:$H$21</definedName>
    <definedName name="_xlnm.Print_Area" localSheetId="2">'Payments by Payee'!$A$1:$L$86</definedName>
    <definedName name="_xlnm.Print_Area" localSheetId="3">'Payments by Project'!$A$1:$K$81</definedName>
    <definedName name="_xlnm.Print_Titles" localSheetId="2">'Payments by Payee'!$1:$9</definedName>
    <definedName name="_xlnm.Print_Titles" localSheetId="3">'Payments by Project'!$1:$9</definedName>
    <definedName name="type">[1]Sheet2!$B$3:$B$10</definedName>
  </definedNames>
  <calcPr calcId="162913"/>
</workbook>
</file>

<file path=xl/calcChain.xml><?xml version="1.0" encoding="utf-8"?>
<calcChain xmlns="http://schemas.openxmlformats.org/spreadsheetml/2006/main">
  <c r="J77" i="5" l="1"/>
  <c r="J84" i="2"/>
  <c r="I84" i="2"/>
  <c r="H84" i="2"/>
  <c r="G84" i="2"/>
  <c r="F84" i="2"/>
  <c r="E84" i="2"/>
  <c r="K81" i="2"/>
  <c r="K82" i="2"/>
  <c r="K68" i="2" l="1"/>
  <c r="K67" i="2"/>
  <c r="K48" i="2"/>
  <c r="K47" i="2"/>
  <c r="J76" i="5" l="1"/>
  <c r="J75" i="5"/>
  <c r="J74" i="5"/>
  <c r="J73" i="5"/>
  <c r="J72" i="5"/>
  <c r="J71" i="5"/>
  <c r="J70" i="5"/>
  <c r="J69" i="5"/>
  <c r="J68" i="5"/>
  <c r="J67" i="5"/>
  <c r="J66" i="5"/>
  <c r="J65" i="5"/>
  <c r="J64" i="5"/>
  <c r="J63" i="5"/>
  <c r="J62" i="5"/>
  <c r="J61" i="5"/>
  <c r="J60" i="5"/>
  <c r="J59" i="5"/>
  <c r="J58" i="5"/>
  <c r="J57" i="5"/>
  <c r="J56" i="5"/>
  <c r="J55" i="5"/>
  <c r="J54" i="5"/>
  <c r="J53" i="5"/>
  <c r="J52" i="5"/>
  <c r="J51" i="5"/>
  <c r="J50" i="5"/>
  <c r="J49" i="5"/>
  <c r="J48" i="5"/>
  <c r="J47" i="5"/>
  <c r="J46" i="5"/>
  <c r="J45" i="5"/>
  <c r="J44" i="5"/>
  <c r="J43" i="5"/>
  <c r="J42" i="5"/>
  <c r="J41" i="5"/>
  <c r="J40" i="5"/>
  <c r="J39" i="5"/>
  <c r="J38" i="5"/>
  <c r="J37" i="5"/>
  <c r="J36" i="5"/>
  <c r="J35" i="5"/>
  <c r="J34" i="5"/>
  <c r="J33" i="5"/>
  <c r="J32" i="5"/>
  <c r="K26" i="2" l="1"/>
  <c r="K27" i="2"/>
  <c r="K30" i="2"/>
  <c r="K31" i="2"/>
  <c r="K34" i="2"/>
  <c r="K35" i="2"/>
  <c r="K38" i="2"/>
  <c r="K39" i="2"/>
  <c r="K42" i="2"/>
  <c r="K43" i="2"/>
  <c r="K46" i="2"/>
  <c r="K20" i="2"/>
  <c r="K21" i="2"/>
  <c r="K22" i="2"/>
  <c r="K23" i="2"/>
  <c r="K24" i="2"/>
  <c r="K25" i="2"/>
  <c r="K28" i="2"/>
  <c r="K29" i="2"/>
  <c r="K32" i="2"/>
  <c r="K33" i="2"/>
  <c r="K36" i="2"/>
  <c r="K37" i="2"/>
  <c r="K40" i="2"/>
  <c r="K41" i="2"/>
  <c r="K44" i="2"/>
  <c r="K45" i="2"/>
  <c r="K56" i="2"/>
  <c r="K60" i="2"/>
  <c r="K64" i="2"/>
  <c r="K65" i="2"/>
  <c r="K49" i="2"/>
  <c r="K50" i="2"/>
  <c r="K51" i="2"/>
  <c r="K52" i="2"/>
  <c r="K53" i="2"/>
  <c r="K54" i="2"/>
  <c r="K55" i="2"/>
  <c r="K57" i="2"/>
  <c r="K58" i="2"/>
  <c r="K59" i="2"/>
  <c r="K61" i="2"/>
  <c r="K62" i="2"/>
  <c r="K63" i="2"/>
  <c r="K66" i="2"/>
  <c r="K73" i="2"/>
  <c r="K77" i="2"/>
  <c r="K83" i="2"/>
  <c r="K74" i="2"/>
  <c r="K75" i="2"/>
  <c r="K76" i="2"/>
  <c r="K78" i="2"/>
  <c r="K79" i="2"/>
  <c r="K80" i="2"/>
  <c r="K85" i="2"/>
  <c r="H79" i="5" l="1"/>
  <c r="F79" i="5"/>
  <c r="I79" i="5"/>
  <c r="G79" i="5"/>
  <c r="D79" i="5"/>
  <c r="H5" i="2"/>
  <c r="D10" i="1" l="1"/>
  <c r="A13" i="1" l="1"/>
  <c r="E40" i="4"/>
  <c r="G3" i="1" l="1"/>
  <c r="A31" i="4" l="1"/>
  <c r="E25" i="4" l="1"/>
  <c r="H5" i="5" l="1"/>
  <c r="G20" i="1"/>
  <c r="G10" i="1"/>
  <c r="E31" i="4"/>
  <c r="B8" i="1"/>
  <c r="E3" i="1"/>
  <c r="C3" i="1"/>
  <c r="B10" i="1"/>
  <c r="B6" i="1"/>
  <c r="B4" i="1"/>
  <c r="B2" i="1"/>
  <c r="B5" i="2" s="1"/>
  <c r="E39" i="4" l="1"/>
  <c r="E30" i="4"/>
  <c r="J31" i="5" l="1"/>
  <c r="J30" i="5"/>
  <c r="J29" i="5"/>
  <c r="J28" i="5"/>
  <c r="J27" i="5"/>
  <c r="J26" i="5"/>
  <c r="J25" i="5"/>
  <c r="J24" i="5"/>
  <c r="J23" i="5"/>
  <c r="J22" i="5"/>
  <c r="J21" i="5"/>
  <c r="J20" i="5"/>
  <c r="J19" i="5"/>
  <c r="J18" i="5"/>
  <c r="J17" i="5"/>
  <c r="J16" i="5"/>
  <c r="J15" i="5"/>
  <c r="J14" i="5"/>
  <c r="K72" i="2"/>
  <c r="K71" i="2"/>
  <c r="K70" i="2"/>
  <c r="K69" i="2"/>
  <c r="K19" i="2"/>
  <c r="K18" i="2"/>
  <c r="K17" i="2"/>
  <c r="K16" i="2"/>
  <c r="K15" i="2"/>
  <c r="A12" i="1" l="1"/>
  <c r="A8" i="1"/>
  <c r="B21" i="1" l="1"/>
  <c r="B20" i="1"/>
  <c r="A10" i="1" l="1"/>
  <c r="B7" i="5"/>
  <c r="B5" i="5"/>
  <c r="B6" i="5"/>
  <c r="A25" i="4"/>
  <c r="B7" i="2" l="1"/>
  <c r="F5" i="1"/>
  <c r="F4" i="1"/>
  <c r="B6" i="2"/>
  <c r="E4" i="5"/>
  <c r="A40" i="4"/>
  <c r="A39" i="4"/>
  <c r="A30" i="4"/>
  <c r="A17" i="4"/>
  <c r="C4" i="2" l="1"/>
  <c r="C4" i="5"/>
  <c r="E4" i="2"/>
  <c r="K14" i="2" l="1"/>
  <c r="K13" i="2"/>
  <c r="K11" i="2"/>
  <c r="K12" i="2"/>
  <c r="D84" i="2"/>
  <c r="K84" i="2" l="1"/>
  <c r="K10" i="2"/>
  <c r="J11" i="5" l="1"/>
  <c r="E79" i="5"/>
  <c r="J13" i="5"/>
  <c r="J12" i="5"/>
  <c r="J10" i="5" l="1"/>
  <c r="C79" i="5"/>
  <c r="J79" i="5" l="1"/>
</calcChain>
</file>

<file path=xl/sharedStrings.xml><?xml version="1.0" encoding="utf-8"?>
<sst xmlns="http://schemas.openxmlformats.org/spreadsheetml/2006/main" count="1123" uniqueCount="661">
  <si>
    <t>Date:</t>
  </si>
  <si>
    <t>Taxes</t>
  </si>
  <si>
    <t>Reporting Year</t>
  </si>
  <si>
    <t>Reporting Entity Name</t>
  </si>
  <si>
    <t>Reporting Entity ESTMA Identification Number</t>
  </si>
  <si>
    <t>Subsidiary Reporting Entities (if necessary)</t>
  </si>
  <si>
    <t>From:</t>
  </si>
  <si>
    <t xml:space="preserve">To: </t>
  </si>
  <si>
    <t>Position Title:</t>
  </si>
  <si>
    <t>Extractive Sector Transparency Measures Act - Annual Report</t>
  </si>
  <si>
    <t>Payments by Payee</t>
  </si>
  <si>
    <t>Country</t>
  </si>
  <si>
    <t>Royalties</t>
  </si>
  <si>
    <t>Fees</t>
  </si>
  <si>
    <t>Production Entitlements</t>
  </si>
  <si>
    <t>Bonuses</t>
  </si>
  <si>
    <t>Dividends</t>
  </si>
  <si>
    <t>Infrastructure Improvement Payments</t>
  </si>
  <si>
    <t>Total Amount paid to Payee</t>
  </si>
  <si>
    <t>Payments by Project</t>
  </si>
  <si>
    <t>Currency of the Report</t>
  </si>
  <si>
    <t>Additional Notes:</t>
  </si>
  <si>
    <t>Date submitted</t>
  </si>
  <si>
    <t>Full Name of Director or Officer of Reporting Entity:</t>
  </si>
  <si>
    <t>Start</t>
  </si>
  <si>
    <t>End</t>
  </si>
  <si>
    <t>Date Report Submitted</t>
  </si>
  <si>
    <t>Data Entry Tab - do not print or otherwise include in ESTMA Report</t>
  </si>
  <si>
    <t>Reporting Entity Information</t>
  </si>
  <si>
    <t>Report Information</t>
  </si>
  <si>
    <t>Consolidation</t>
  </si>
  <si>
    <t>ESTMA ID Number</t>
  </si>
  <si>
    <t>General Instructions</t>
  </si>
  <si>
    <t>Substitution</t>
  </si>
  <si>
    <t>Does this report include payments made by other Reporting Entities</t>
  </si>
  <si>
    <t>Is this a Substituted Report</t>
  </si>
  <si>
    <t>Link to the Report</t>
  </si>
  <si>
    <t>Attestation</t>
  </si>
  <si>
    <t>Attestation Type Selected</t>
  </si>
  <si>
    <t xml:space="preserve">Attestor must be a Director or an Officer of the Reporting Entity.  </t>
  </si>
  <si>
    <r>
      <t>Payee Name</t>
    </r>
    <r>
      <rPr>
        <b/>
        <vertAlign val="superscript"/>
        <sz val="11"/>
        <color theme="1"/>
        <rFont val="Arial Narrow"/>
        <family val="2"/>
      </rPr>
      <t>1</t>
    </r>
  </si>
  <si>
    <r>
      <t>Departments, Agency, etc… within Payee that Received Payments</t>
    </r>
    <r>
      <rPr>
        <b/>
        <vertAlign val="superscript"/>
        <sz val="11"/>
        <color theme="1"/>
        <rFont val="Arial Narrow"/>
        <family val="2"/>
      </rPr>
      <t>2</t>
    </r>
  </si>
  <si>
    <r>
      <t>Notes</t>
    </r>
    <r>
      <rPr>
        <b/>
        <vertAlign val="superscript"/>
        <sz val="11"/>
        <color theme="1"/>
        <rFont val="Arial Narrow"/>
        <family val="2"/>
      </rPr>
      <t>23</t>
    </r>
  </si>
  <si>
    <t>Andorra</t>
  </si>
  <si>
    <t>American Samoa</t>
  </si>
  <si>
    <t>Algeria</t>
  </si>
  <si>
    <t>Albania</t>
  </si>
  <si>
    <t>Åland Islands</t>
  </si>
  <si>
    <t>Angola</t>
  </si>
  <si>
    <t>Anguilla</t>
  </si>
  <si>
    <t>Antarctica</t>
  </si>
  <si>
    <t>Argentina</t>
  </si>
  <si>
    <t>Antigua and Barbuda</t>
  </si>
  <si>
    <t>Armenia</t>
  </si>
  <si>
    <t>Aruba</t>
  </si>
  <si>
    <t>Australia</t>
  </si>
  <si>
    <t>Austria</t>
  </si>
  <si>
    <t>Azerbaijan</t>
  </si>
  <si>
    <t>Chad</t>
  </si>
  <si>
    <t>Bahamas</t>
  </si>
  <si>
    <t>Bahrain</t>
  </si>
  <si>
    <t>Benin</t>
  </si>
  <si>
    <t>Bermuda</t>
  </si>
  <si>
    <t>Bhutan</t>
  </si>
  <si>
    <t>Bonaire, Sint Eustatius and Saba</t>
  </si>
  <si>
    <t>Bosnia and Herzegovina</t>
  </si>
  <si>
    <t>Botswana</t>
  </si>
  <si>
    <t>Bouvet Island</t>
  </si>
  <si>
    <t>Brazil</t>
  </si>
  <si>
    <t>British Indian Ocean Territory</t>
  </si>
  <si>
    <t>Brunei Darussalam</t>
  </si>
  <si>
    <t>Bulgaria</t>
  </si>
  <si>
    <t>Burkina Faso</t>
  </si>
  <si>
    <t>Burundi</t>
  </si>
  <si>
    <t>Cambodia</t>
  </si>
  <si>
    <t>Cameroon</t>
  </si>
  <si>
    <t>Canada</t>
  </si>
  <si>
    <t>Cabo Verde</t>
  </si>
  <si>
    <t>Cayman Islands</t>
  </si>
  <si>
    <t>Central African Republic</t>
  </si>
  <si>
    <t>Chile</t>
  </si>
  <si>
    <t>China</t>
  </si>
  <si>
    <t>Christmas Island</t>
  </si>
  <si>
    <t>United Arab Emirates</t>
  </si>
  <si>
    <t>Afghanistan</t>
  </si>
  <si>
    <t>Saint Barthélemy</t>
  </si>
  <si>
    <t>Bolivia, Plurinational State of</t>
  </si>
  <si>
    <t>Cocos (Keeling) Islands</t>
  </si>
  <si>
    <t>Congo, the Democratic Republic of the</t>
  </si>
  <si>
    <t>Congo</t>
  </si>
  <si>
    <t>Switzerland</t>
  </si>
  <si>
    <t>Côte d'Ivoire</t>
  </si>
  <si>
    <t>Cook Islands</t>
  </si>
  <si>
    <t>Colombia</t>
  </si>
  <si>
    <t>Costa Rica</t>
  </si>
  <si>
    <t>Cuba</t>
  </si>
  <si>
    <t>Curaçao</t>
  </si>
  <si>
    <t>Cyprus</t>
  </si>
  <si>
    <t>Czechia</t>
  </si>
  <si>
    <t>Germany</t>
  </si>
  <si>
    <t>Djibouti</t>
  </si>
  <si>
    <t>Denmark</t>
  </si>
  <si>
    <t>Dominica</t>
  </si>
  <si>
    <t>Dominican Republic</t>
  </si>
  <si>
    <t>Ecuador</t>
  </si>
  <si>
    <t>Estonia</t>
  </si>
  <si>
    <t>Egypt</t>
  </si>
  <si>
    <t>Western Sahara</t>
  </si>
  <si>
    <t>Eritrea</t>
  </si>
  <si>
    <t>Spain</t>
  </si>
  <si>
    <t>Ethiopia</t>
  </si>
  <si>
    <t>Finland</t>
  </si>
  <si>
    <t>Fiji</t>
  </si>
  <si>
    <t>Falkland Islands (Malvinas)</t>
  </si>
  <si>
    <t>Micronesia, Federated States of</t>
  </si>
  <si>
    <t>Faroe Islands</t>
  </si>
  <si>
    <t>France</t>
  </si>
  <si>
    <t>Gabon</t>
  </si>
  <si>
    <t>United Kingdom of Great Britain and Northern Ireland</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</si>
  <si>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</si>
  <si>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</si>
  <si>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</si>
  <si>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</si>
  <si>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</si>
  <si>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</si>
  <si>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</si>
  <si>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</si>
  <si>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</si>
  <si>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</si>
  <si>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</si>
  <si>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</si>
  <si>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</si>
  <si>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</si>
  <si>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</si>
  <si>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</si>
  <si>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</si>
  <si>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</si>
  <si>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</si>
  <si>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</si>
  <si>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</si>
  <si>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</si>
  <si>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</si>
  <si>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Indonesia</t>
  </si>
  <si>
    <t>Ireland</t>
  </si>
  <si>
    <t>Israel</t>
  </si>
  <si>
    <t>Isle of Man</t>
  </si>
  <si>
    <t>India</t>
  </si>
  <si>
    <t>Iraq</t>
  </si>
  <si>
    <t>Iran, Islamic Republic of</t>
  </si>
  <si>
    <t>Iceland</t>
  </si>
  <si>
    <t>Italy</t>
  </si>
  <si>
    <t>Jersey</t>
  </si>
  <si>
    <t>Jamaica</t>
  </si>
  <si>
    <t>Jordan</t>
  </si>
  <si>
    <t>Japan</t>
  </si>
  <si>
    <t>Kenya</t>
  </si>
  <si>
    <t>Kyrgyzstan</t>
  </si>
  <si>
    <t>Kiribati</t>
  </si>
  <si>
    <t>Comoros</t>
  </si>
  <si>
    <t>Saint Kitts and Nevis</t>
  </si>
  <si>
    <t>Korea, Democratic People's Republic of</t>
  </si>
  <si>
    <t>Korea, Republic of</t>
  </si>
  <si>
    <t>Kuwait</t>
  </si>
  <si>
    <t>Kazakhstan</t>
  </si>
  <si>
    <t>Lao People's Democratic Republic</t>
  </si>
  <si>
    <t>Lebanon</t>
  </si>
  <si>
    <t>Saint Lucia</t>
  </si>
  <si>
    <t>Liechtenstein</t>
  </si>
  <si>
    <t>Sri Lanka</t>
  </si>
  <si>
    <t>Liberia</t>
  </si>
  <si>
    <t>Lesotho</t>
  </si>
  <si>
    <t>Lithuania</t>
  </si>
  <si>
    <t>Luxembourg</t>
  </si>
  <si>
    <t>Latvia</t>
  </si>
  <si>
    <t>Libya</t>
  </si>
  <si>
    <t>Morocco</t>
  </si>
  <si>
    <t>Monaco</t>
  </si>
  <si>
    <t>Moldova, Republic of</t>
  </si>
  <si>
    <t>Montenegro</t>
  </si>
  <si>
    <t>Saint Martin (French part)</t>
  </si>
  <si>
    <t>Madagascar</t>
  </si>
  <si>
    <t>Marshall Islands</t>
  </si>
  <si>
    <t>Macedonia, the former Yugoslav Republic of</t>
  </si>
  <si>
    <t>Mali</t>
  </si>
  <si>
    <t>Myanmar</t>
  </si>
  <si>
    <t>Mongolia</t>
  </si>
  <si>
    <t>Macao</t>
  </si>
  <si>
    <t>Northern Mariana Islands</t>
  </si>
  <si>
    <t>Martinique</t>
  </si>
  <si>
    <t>Mauritania</t>
  </si>
  <si>
    <t>Montserrat</t>
  </si>
  <si>
    <t>Malta</t>
  </si>
  <si>
    <t>Mauritius</t>
  </si>
  <si>
    <t>Maldives</t>
  </si>
  <si>
    <t>Malawi</t>
  </si>
  <si>
    <t>Mexico</t>
  </si>
  <si>
    <t>Malaysia</t>
  </si>
  <si>
    <t>Mozambique</t>
  </si>
  <si>
    <t>Namibia</t>
  </si>
  <si>
    <t>New Caledonia</t>
  </si>
  <si>
    <t>Niger</t>
  </si>
  <si>
    <t>Norfolk Island</t>
  </si>
  <si>
    <t>Nigeria</t>
  </si>
  <si>
    <t>Nicaragua</t>
  </si>
  <si>
    <t>Netherlands</t>
  </si>
  <si>
    <t>Norway</t>
  </si>
  <si>
    <t>Nepal</t>
  </si>
  <si>
    <t>Nauru</t>
  </si>
  <si>
    <t>Niue</t>
  </si>
  <si>
    <t>New Zealand</t>
  </si>
  <si>
    <t>Oman</t>
  </si>
  <si>
    <t>Panama</t>
  </si>
  <si>
    <t>Peru</t>
  </si>
  <si>
    <t>French Polynesia</t>
  </si>
  <si>
    <t>Papua New Guinea</t>
  </si>
  <si>
    <t>Philippines</t>
  </si>
  <si>
    <t>Pakistan</t>
  </si>
  <si>
    <t>Poland</t>
  </si>
  <si>
    <t>Saint Pierre and Miquelon</t>
  </si>
  <si>
    <t>Pitcairn</t>
  </si>
  <si>
    <t>Puerto Rico</t>
  </si>
  <si>
    <t>Palestine, State of</t>
  </si>
  <si>
    <t>Portugal</t>
  </si>
  <si>
    <t>Palau</t>
  </si>
  <si>
    <t>Paraguay</t>
  </si>
  <si>
    <t>Qatar</t>
  </si>
  <si>
    <t>Réunion</t>
  </si>
  <si>
    <t>Romania</t>
  </si>
  <si>
    <t>Serbia</t>
  </si>
  <si>
    <t>Russian Federation</t>
  </si>
  <si>
    <t>Rwanda</t>
  </si>
  <si>
    <t>Saudi Arabia</t>
  </si>
  <si>
    <t>Solomon Islands</t>
  </si>
  <si>
    <t>Seychelles</t>
  </si>
  <si>
    <t>Sudan</t>
  </si>
  <si>
    <t>Sweden</t>
  </si>
  <si>
    <t>Singapore</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</si>
  <si>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</si>
  <si>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</si>
  <si>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</si>
  <si>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</si>
  <si>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</si>
  <si>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</si>
  <si>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</si>
  <si>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</si>
  <si>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</si>
  <si>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</si>
  <si>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</si>
  <si>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</si>
  <si>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</si>
  <si>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</si>
  <si>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Swaziland</t>
  </si>
  <si>
    <t>Turks and Caicos Islands</t>
  </si>
  <si>
    <t>French Southern Territories</t>
  </si>
  <si>
    <t>Togo</t>
  </si>
  <si>
    <t>Thailand</t>
  </si>
  <si>
    <t>Tajikistan</t>
  </si>
  <si>
    <t>Tokelau</t>
  </si>
  <si>
    <t>Timor-Leste</t>
  </si>
  <si>
    <t>Turkmenistan</t>
  </si>
  <si>
    <t>Tunisia</t>
  </si>
  <si>
    <t>Tonga</t>
  </si>
  <si>
    <t>Turkey</t>
  </si>
  <si>
    <t>Trinidad and Tobago</t>
  </si>
  <si>
    <t>Tuvalu</t>
  </si>
  <si>
    <t>Taiwan, Province of China</t>
  </si>
  <si>
    <t>Tanzania, United Republic of</t>
  </si>
  <si>
    <t>Ukraine</t>
  </si>
  <si>
    <t>Uganda</t>
  </si>
  <si>
    <t>United States Minor Outlying Islands</t>
  </si>
  <si>
    <t>United States of America</t>
  </si>
  <si>
    <t>Uruguay</t>
  </si>
  <si>
    <t>Uzbekistan</t>
  </si>
  <si>
    <t>Holy See</t>
  </si>
  <si>
    <t>Saint Vincent and the Grenadines</t>
  </si>
  <si>
    <t>Venezuela, Bolivarian Republic of</t>
  </si>
  <si>
    <t>Virgin Islands, British</t>
  </si>
  <si>
    <t>Virgin Islands, U.S.</t>
  </si>
  <si>
    <t>Viet Nam</t>
  </si>
  <si>
    <t>Vanuatu</t>
  </si>
  <si>
    <t>Wallis and Futuna</t>
  </si>
  <si>
    <t>Samoa</t>
  </si>
  <si>
    <t>Yemen</t>
  </si>
  <si>
    <t>Mayotte</t>
  </si>
  <si>
    <t>South Africa</t>
  </si>
  <si>
    <t>Zambia</t>
  </si>
  <si>
    <t>Zimbabwe</t>
  </si>
  <si>
    <t>Canada -Alberta</t>
  </si>
  <si>
    <t>Canada -British Columbia</t>
  </si>
  <si>
    <t>Canada -Manitoba</t>
  </si>
  <si>
    <t>Canada -New Brunswick</t>
  </si>
  <si>
    <t>Canada -Newfoundland and Labrador</t>
  </si>
  <si>
    <t>Canada -Northwest Territories</t>
  </si>
  <si>
    <t>Canada -Nova Scotia</t>
  </si>
  <si>
    <t>Canada -Nunavut</t>
  </si>
  <si>
    <t>Canada -Ontario</t>
  </si>
  <si>
    <t>Canada -Prince Edward Island</t>
  </si>
  <si>
    <t>Canada -Quebec</t>
  </si>
  <si>
    <t>Canada -Saskatchewan</t>
  </si>
  <si>
    <t>Canada -Yukon</t>
  </si>
  <si>
    <r>
      <t>Project Name</t>
    </r>
    <r>
      <rPr>
        <b/>
        <vertAlign val="superscript"/>
        <sz val="11"/>
        <color theme="1"/>
        <rFont val="Arial Narrow"/>
        <family val="2"/>
      </rPr>
      <t>1</t>
    </r>
  </si>
  <si>
    <t>KGS</t>
  </si>
  <si>
    <t>LAK</t>
  </si>
  <si>
    <t>EUR</t>
  </si>
  <si>
    <t>LBP</t>
  </si>
  <si>
    <t>LSL</t>
  </si>
  <si>
    <t>ZAR</t>
  </si>
  <si>
    <t>LRD</t>
  </si>
  <si>
    <t>LYD</t>
  </si>
  <si>
    <t>CHF</t>
  </si>
  <si>
    <t>MOP</t>
  </si>
  <si>
    <t>MKD</t>
  </si>
  <si>
    <t>MGA</t>
  </si>
  <si>
    <t>MWK</t>
  </si>
  <si>
    <t>MYR</t>
  </si>
  <si>
    <t>MVR</t>
  </si>
  <si>
    <t>XOF</t>
  </si>
  <si>
    <t>USD</t>
  </si>
  <si>
    <t>MRO</t>
  </si>
  <si>
    <t>MUR</t>
  </si>
  <si>
    <t>XUA</t>
  </si>
  <si>
    <t>MXN</t>
  </si>
  <si>
    <t>MXV</t>
  </si>
  <si>
    <t>MDL</t>
  </si>
  <si>
    <t>MNT</t>
  </si>
  <si>
    <t>XCD</t>
  </si>
  <si>
    <t>MAD</t>
  </si>
  <si>
    <t>MZN</t>
  </si>
  <si>
    <t>MMK</t>
  </si>
  <si>
    <t>NAD</t>
  </si>
  <si>
    <t>AUD</t>
  </si>
  <si>
    <t>NPR</t>
  </si>
  <si>
    <t>XPF</t>
  </si>
  <si>
    <t>NZD</t>
  </si>
  <si>
    <t>NIO</t>
  </si>
  <si>
    <t>NGN</t>
  </si>
  <si>
    <t>NOK</t>
  </si>
  <si>
    <t>OMR</t>
  </si>
  <si>
    <t>PKR</t>
  </si>
  <si>
    <t>PAB</t>
  </si>
  <si>
    <t>PGK</t>
  </si>
  <si>
    <t>PYG</t>
  </si>
  <si>
    <t>PEN</t>
  </si>
  <si>
    <t>PHP</t>
  </si>
  <si>
    <t>PLN</t>
  </si>
  <si>
    <t>QAR</t>
  </si>
  <si>
    <t>RON</t>
  </si>
  <si>
    <t>RUB</t>
  </si>
  <si>
    <t>RWF</t>
  </si>
  <si>
    <t>SHP</t>
  </si>
  <si>
    <t>WST</t>
  </si>
  <si>
    <t>STD</t>
  </si>
  <si>
    <t>SAR</t>
  </si>
  <si>
    <t>RSD</t>
  </si>
  <si>
    <t>SCR</t>
  </si>
  <si>
    <t>SLL</t>
  </si>
  <si>
    <t>SGD</t>
  </si>
  <si>
    <t>ANG</t>
  </si>
  <si>
    <t>XSU</t>
  </si>
  <si>
    <t>SBD</t>
  </si>
  <si>
    <t>SOS</t>
  </si>
  <si>
    <t>SSP</t>
  </si>
  <si>
    <t>LKR</t>
  </si>
  <si>
    <t>SDG</t>
  </si>
  <si>
    <t>SRD</t>
  </si>
  <si>
    <t>SZL</t>
  </si>
  <si>
    <t>SEK</t>
  </si>
  <si>
    <t>CHE</t>
  </si>
  <si>
    <t>CHW</t>
  </si>
  <si>
    <t>SYP</t>
  </si>
  <si>
    <t>TWD</t>
  </si>
  <si>
    <t>TJS</t>
  </si>
  <si>
    <t>TZS</t>
  </si>
  <si>
    <t>THB</t>
  </si>
  <si>
    <t>TOP</t>
  </si>
  <si>
    <t>TTD</t>
  </si>
  <si>
    <t>TND</t>
  </si>
  <si>
    <t>TRY</t>
  </si>
  <si>
    <t>TMT</t>
  </si>
  <si>
    <t>UGX</t>
  </si>
  <si>
    <t>UAH</t>
  </si>
  <si>
    <t>AED</t>
  </si>
  <si>
    <t>USN</t>
  </si>
  <si>
    <t>UYU</t>
  </si>
  <si>
    <t>UYI</t>
  </si>
  <si>
    <t>UZS</t>
  </si>
  <si>
    <t>VUV</t>
  </si>
  <si>
    <t>VEF</t>
  </si>
  <si>
    <t>VND</t>
  </si>
  <si>
    <t>YER</t>
  </si>
  <si>
    <t>ZMW</t>
  </si>
  <si>
    <t>ZWL</t>
  </si>
  <si>
    <t>XBA</t>
  </si>
  <si>
    <t>XBB</t>
  </si>
  <si>
    <t>XBC</t>
  </si>
  <si>
    <t>XBD</t>
  </si>
  <si>
    <t>XTS</t>
  </si>
  <si>
    <t>XXX</t>
  </si>
  <si>
    <t>XAU</t>
  </si>
  <si>
    <t>XPD</t>
  </si>
  <si>
    <t>XPT</t>
  </si>
  <si>
    <t>XAG</t>
  </si>
  <si>
    <t>CVE</t>
  </si>
  <si>
    <t>KHR</t>
  </si>
  <si>
    <t>XAF</t>
  </si>
  <si>
    <t>CAD</t>
  </si>
  <si>
    <t>KYD</t>
  </si>
  <si>
    <t>CLP</t>
  </si>
  <si>
    <t>CLF</t>
  </si>
  <si>
    <t>CNY</t>
  </si>
  <si>
    <t>COP</t>
  </si>
  <si>
    <t>COU</t>
  </si>
  <si>
    <t>KMF</t>
  </si>
  <si>
    <t>CDF</t>
  </si>
  <si>
    <t>CRC</t>
  </si>
  <si>
    <t>HRK</t>
  </si>
  <si>
    <t>CUP</t>
  </si>
  <si>
    <t>CUC</t>
  </si>
  <si>
    <t>CZK</t>
  </si>
  <si>
    <t>DKK</t>
  </si>
  <si>
    <t>DJF</t>
  </si>
  <si>
    <t>DOP</t>
  </si>
  <si>
    <t>EGP</t>
  </si>
  <si>
    <t>SVC</t>
  </si>
  <si>
    <t>ERN</t>
  </si>
  <si>
    <t>ETB</t>
  </si>
  <si>
    <t>FKP</t>
  </si>
  <si>
    <t>FJD</t>
  </si>
  <si>
    <t>HTG</t>
  </si>
  <si>
    <t>HNL</t>
  </si>
  <si>
    <t>HUF</t>
  </si>
  <si>
    <t>ISK</t>
  </si>
  <si>
    <t>INR</t>
  </si>
  <si>
    <t>IDR</t>
  </si>
  <si>
    <t>XDR</t>
  </si>
  <si>
    <t>IQD</t>
  </si>
  <si>
    <t>ILS</t>
  </si>
  <si>
    <t>JMD</t>
  </si>
  <si>
    <t>JPY</t>
  </si>
  <si>
    <t>JOD</t>
  </si>
  <si>
    <t>KZT</t>
  </si>
  <si>
    <t>KES</t>
  </si>
  <si>
    <t>KPW</t>
  </si>
  <si>
    <t>KRW</t>
  </si>
  <si>
    <t>KWD</t>
  </si>
  <si>
    <t>From</t>
  </si>
  <si>
    <t>To:</t>
  </si>
  <si>
    <r>
      <t xml:space="preserve">Other Subsidiaries Included 
</t>
    </r>
    <r>
      <rPr>
        <sz val="12"/>
        <color theme="1"/>
        <rFont val="Arial Narrow"/>
        <family val="2"/>
      </rPr>
      <t>(optional field)</t>
    </r>
  </si>
  <si>
    <t>Full Name of Director or Officer of Reporting Entity</t>
  </si>
  <si>
    <t>Position Title</t>
  </si>
  <si>
    <t>Date</t>
  </si>
  <si>
    <r>
      <t>Information entered in these cells will automatically populate mandatory cells in the cover page and payments tabs. Do not include this tab in your final ESTMA report published online. Once completed, right click on the "Data Entry" tab at the bottom of the worksheet and select "hide" to avoid printing the Data Entry page (</t>
    </r>
    <r>
      <rPr>
        <i/>
        <u/>
        <sz val="11"/>
        <color rgb="FFFF0000"/>
        <rFont val="宋体"/>
        <family val="2"/>
        <scheme val="minor"/>
      </rPr>
      <t>do not delete the tab</t>
    </r>
    <r>
      <rPr>
        <i/>
        <sz val="11"/>
        <color rgb="FFFF0000"/>
        <rFont val="宋体"/>
        <family val="2"/>
        <scheme val="minor"/>
      </rPr>
      <t xml:space="preserve">). Should you wish to bring the tab back, you can right click on any tab, select "unhide", and chose "Data Entry". </t>
    </r>
  </si>
  <si>
    <t>Enter the full legal name of the Reporting Entity.</t>
  </si>
  <si>
    <t>Enter the exact date of the end of the Reporting Entity's financial year as YYYY-MM-DD. 
The reporting year should represent a full 12 month financial year. If the reporting year is less than 12 full months, a rational for the shortened year must be included in the submission email.</t>
  </si>
  <si>
    <t>Next Steps:</t>
  </si>
  <si>
    <t>1. Right click on the "Data Entry" Tab and select hide to avoid printing the Data Entry page (do not delete the tab). Should you wish to bring the tab back, you can right click on any tab and select unhide, then chose Data Entry.</t>
  </si>
  <si>
    <t>2. Proceed with entering the payment information in the Payments by Payee and Payments by Project tabs.</t>
  </si>
  <si>
    <t>Other Non-Reporting Entities Included in the Report</t>
  </si>
  <si>
    <r>
      <t>Additional Notes</t>
    </r>
    <r>
      <rPr>
        <b/>
        <vertAlign val="superscript"/>
        <sz val="12"/>
        <color theme="1"/>
        <rFont val="Arial Narrow"/>
        <family val="2"/>
      </rPr>
      <t>3</t>
    </r>
    <r>
      <rPr>
        <b/>
        <sz val="12"/>
        <color theme="1"/>
        <rFont val="Arial Narrow"/>
        <family val="2"/>
      </rPr>
      <t>:</t>
    </r>
  </si>
  <si>
    <r>
      <t>Notes</t>
    </r>
    <r>
      <rPr>
        <b/>
        <vertAlign val="superscript"/>
        <sz val="11"/>
        <color theme="1"/>
        <rFont val="Arial Narrow"/>
        <family val="2"/>
      </rPr>
      <t>34</t>
    </r>
  </si>
  <si>
    <r>
      <rPr>
        <sz val="11"/>
        <color rgb="FFFF0000"/>
        <rFont val="宋体"/>
        <family val="2"/>
        <scheme val="minor"/>
      </rPr>
      <t>Through Independent Audit:</t>
    </r>
    <r>
      <rPr>
        <sz val="11"/>
        <color theme="1"/>
        <rFont val="宋体"/>
        <family val="2"/>
        <scheme val="minor"/>
      </rPr>
      <t xml:space="preserve"> In accordance with the requirements of the ESTMA, and in particular section 9 thereof, I attest that I engaged an independent auditor to undertake an audit of the ESTMA report for the entity(ies) and reporting year  listed above. Such an audit was conducted in accordance with the Technical Reporting Specifications issued by Natural Resources Canada for independent attestation of ESTMA reports.   
The auditor expressed an unmodified opinion, dated</t>
    </r>
    <r>
      <rPr>
        <sz val="11"/>
        <color rgb="FFFF0000"/>
        <rFont val="宋体"/>
        <family val="2"/>
        <scheme val="minor"/>
      </rPr>
      <t xml:space="preserve"> [ENTER DATE: YYYY-MM-DD]</t>
    </r>
    <r>
      <rPr>
        <sz val="11"/>
        <color theme="1"/>
        <rFont val="宋体"/>
        <family val="2"/>
        <scheme val="minor"/>
      </rPr>
      <t xml:space="preserve">, on the ESTMA report for the entity(ies) and period listed above.
The independent auditor’s report can be found at </t>
    </r>
    <r>
      <rPr>
        <sz val="11"/>
        <color rgb="FFFF0000"/>
        <rFont val="宋体"/>
        <family val="2"/>
        <scheme val="minor"/>
      </rPr>
      <t>[INSERT WEBLINK TO AUDIT OPINION POSTED ONLINE – link should be on same page as report link].</t>
    </r>
    <r>
      <rPr>
        <sz val="11"/>
        <color theme="1"/>
        <rFont val="宋体"/>
        <family val="2"/>
        <scheme val="minor"/>
      </rPr>
      <t xml:space="preserve"> </t>
    </r>
  </si>
  <si>
    <t>Note: A physical signature is not required.</t>
  </si>
  <si>
    <t>Enter the exact date of  the start of the Reporting Entity's financial year as: YYYY-MM-DD.</t>
  </si>
  <si>
    <t xml:space="preserve">Enter the ESTMA ID number that was provided when the Reporting Entity enrolled with Natural Resources Canada (NRCan). The formatting for all ESTMA IDs is "E" followed by a 6 digit number (e.g., E######). Reporting Entities that have not yet enrolled should do so as soon as possible. Visit the following link to enroll: www.nrcan.gc.ca/mining-materials/estma/18186. </t>
  </si>
  <si>
    <r>
      <rPr>
        <vertAlign val="superscript"/>
        <sz val="10"/>
        <color theme="1"/>
        <rFont val="Arial Narrow"/>
        <family val="2"/>
      </rPr>
      <t xml:space="preserve">2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</si>
  <si>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3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</si>
  <si>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2 </t>
    </r>
    <r>
      <rPr>
        <sz val="10"/>
        <color theme="1"/>
        <rFont val="Arial Narrow"/>
        <family val="2"/>
      </rPr>
      <t>Optional field.</t>
    </r>
  </si>
  <si>
    <r>
      <rPr>
        <vertAlign val="superscript"/>
        <sz val="10"/>
        <color theme="1"/>
        <rFont val="Arial Narrow"/>
        <family val="2"/>
      </rPr>
      <t xml:space="preserve">4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</si>
  <si>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Attestation options:</t>
  </si>
  <si>
    <t>Enter date of attestation in YYYY-MM-DD format.</t>
  </si>
  <si>
    <t>Total Amount paid by Project</t>
  </si>
  <si>
    <r>
      <rPr>
        <vertAlign val="superscript"/>
        <sz val="10"/>
        <color theme="1"/>
        <rFont val="Arial Narrow"/>
        <family val="2"/>
      </rPr>
      <t xml:space="preserve">3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</si>
  <si>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Please enter the names and ESTMA identification Numbers for every Reporting Entity, beyond the Reporting Entity submitting the report, whose payments have been included in this submission.  The names &amp; ESTMA Identification Numbers must separated by comas (e.g. E123456 Sub Reporting Entity 1, E234567 Sub Reporting Entity 2, etc.).</t>
  </si>
  <si>
    <r>
      <rPr>
        <b/>
        <sz val="11"/>
        <color rgb="FFFF0000"/>
        <rFont val="宋体"/>
        <family val="2"/>
        <scheme val="minor"/>
      </rPr>
      <t>This field is optional.</t>
    </r>
    <r>
      <rPr>
        <sz val="11"/>
        <color rgb="FFFF0000"/>
        <rFont val="宋体"/>
        <family val="2"/>
        <scheme val="minor"/>
      </rPr>
      <t xml:space="preserve"> You may enter the name of any </t>
    </r>
    <r>
      <rPr>
        <u/>
        <sz val="11"/>
        <color rgb="FFFF0000"/>
        <rFont val="宋体"/>
        <family val="2"/>
        <scheme val="minor"/>
      </rPr>
      <t>non-Reporting Entity</t>
    </r>
    <r>
      <rPr>
        <sz val="11"/>
        <color rgb="FFFF0000"/>
        <rFont val="宋体"/>
        <family val="2"/>
        <scheme val="minor"/>
      </rPr>
      <t xml:space="preserve"> subsidiaries that have their payments disclosed in the report in this field. Reporting Entity subsidiaries included in a consolidated report are entered below.</t>
    </r>
  </si>
  <si>
    <t>Enter the date the report is submitted to NRCan in the format YYYY-MM-DD.</t>
  </si>
  <si>
    <t>Reporting Entity Legal Name</t>
  </si>
  <si>
    <t>No</t>
  </si>
  <si>
    <r>
      <rPr>
        <sz val="11"/>
        <color rgb="FFFF0000"/>
        <rFont val="宋体"/>
        <family val="2"/>
        <scheme val="minor"/>
      </rPr>
      <t>By Reporting Entity:</t>
    </r>
    <r>
      <rPr>
        <sz val="11"/>
        <color theme="1"/>
        <rFont val="宋体"/>
        <family val="2"/>
        <scheme val="minor"/>
      </rPr>
      <t xml:space="preserve"> 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t>
    </r>
  </si>
  <si>
    <r>
      <rPr>
        <b/>
        <sz val="11"/>
        <color rgb="FFFF0000"/>
        <rFont val="宋体"/>
        <family val="2"/>
        <scheme val="minor"/>
      </rPr>
      <t>Select the currency of the report from the pick list</t>
    </r>
    <r>
      <rPr>
        <sz val="11"/>
        <color rgb="FFFF0000"/>
        <rFont val="宋体"/>
        <family val="2"/>
        <scheme val="minor"/>
      </rPr>
      <t xml:space="preserve"> (must be in Canadian dollars, or in the currency the Reporting Entity uses in its consolidated financial statements). Reports must only use one type of currency.</t>
    </r>
  </si>
  <si>
    <r>
      <rPr>
        <b/>
        <sz val="11"/>
        <color rgb="FFFF0000"/>
        <rFont val="宋体"/>
        <family val="2"/>
        <scheme val="minor"/>
      </rPr>
      <t>Select the cell and click on the arrow</t>
    </r>
    <r>
      <rPr>
        <sz val="11"/>
        <color rgb="FFFF0000"/>
        <rFont val="宋体"/>
        <family val="2"/>
        <scheme val="minor"/>
      </rPr>
      <t xml:space="preserve"> that appears at the bottom right of the cell. Select "yes" if this report is being submitted under a substitution determination. A listing of jurisdictions which have substitutable reporting requirements, as well as the process for submitting a substituted report can be found at the following link: www.nrcan.gc.ca/mining-materials/estma/18196.</t>
    </r>
  </si>
  <si>
    <r>
      <rPr>
        <b/>
        <sz val="11"/>
        <color rgb="FFFF0000"/>
        <rFont val="宋体"/>
        <family val="2"/>
        <scheme val="minor"/>
      </rPr>
      <t>Select the cell and click on the arrow</t>
    </r>
    <r>
      <rPr>
        <sz val="11"/>
        <color rgb="FFFF0000"/>
        <rFont val="宋体"/>
        <family val="2"/>
        <scheme val="minor"/>
      </rPr>
      <t xml:space="preserve"> that appears at the bottom right of the cell. Select "yes" if the ESTMA report contains payments that are made by subsidiaries that are </t>
    </r>
    <r>
      <rPr>
        <u/>
        <sz val="11"/>
        <color rgb="FFFF0000"/>
        <rFont val="宋体"/>
        <family val="2"/>
        <scheme val="minor"/>
      </rPr>
      <t>Reporting Entities in their own right</t>
    </r>
    <r>
      <rPr>
        <sz val="11"/>
        <color rgb="FFFF0000"/>
        <rFont val="宋体"/>
        <family val="2"/>
        <scheme val="minor"/>
      </rPr>
      <t>. Please review the Act and Technical Reporting Specifications to see if you qualify to use consolidation. Selecting "yes" will open an additional field where subsidiary information can be entered.</t>
    </r>
  </si>
  <si>
    <r>
      <rPr>
        <b/>
        <sz val="11"/>
        <color rgb="FFFF0000"/>
        <rFont val="宋体"/>
        <family val="2"/>
        <scheme val="minor"/>
      </rPr>
      <t>Select the cell and click on the arrow</t>
    </r>
    <r>
      <rPr>
        <sz val="11"/>
        <color rgb="FFFF0000"/>
        <rFont val="宋体"/>
        <family val="2"/>
        <scheme val="minor"/>
      </rPr>
      <t xml:space="preserve"> that appears at the bottom right of the cell. Please note that no modifications can be made to the language of the attestation.</t>
    </r>
  </si>
  <si>
    <r>
      <rPr>
        <vertAlign val="superscript"/>
        <sz val="10"/>
        <color theme="1"/>
        <rFont val="Arial Narrow"/>
        <family val="2"/>
      </rPr>
      <t xml:space="preserve">1 </t>
    </r>
    <r>
      <rPr>
        <sz val="10"/>
        <color theme="1"/>
        <rFont val="Arial Narrow"/>
        <family val="2"/>
      </rPr>
      <t xml:space="preserve">Enter the proper name of the Payee receiving the money (i.e. the municipality of x, the province of y, national government of z). </t>
    </r>
  </si>
  <si>
    <r>
      <rPr>
        <vertAlign val="superscript"/>
        <sz val="10"/>
        <color theme="1"/>
        <rFont val="Arial Narrow"/>
        <family val="2"/>
      </rPr>
      <t xml:space="preserve">1 </t>
    </r>
    <r>
      <rPr>
        <sz val="10"/>
        <color theme="1"/>
        <rFont val="Arial Narrow"/>
        <family val="2"/>
      </rPr>
      <t>Enter the project that the payment is attributed to. Some payments may not be attributable to a specific project, and do not need to be disclosed in the "Payments by Project" table.</t>
    </r>
  </si>
  <si>
    <t>Enter the web link to the ESTMA report. The link must lead directly to the report or to a landing page where the ESTMA report is clearly identified. The report must be publicly available online for five years. NRCan must be notified if the link provided is changed or invalid at any point in time.</t>
  </si>
  <si>
    <t>CNOOC Limited</t>
    <phoneticPr fontId="38" type="noConversion"/>
  </si>
  <si>
    <t>E645951</t>
    <phoneticPr fontId="38" type="noConversion"/>
  </si>
  <si>
    <t>CNOOC Petroleum North America ULC E900333, CNOOC Canada Energy Ltd. E231597</t>
  </si>
  <si>
    <t>Yes</t>
  </si>
  <si>
    <t>By Reporting Entity</t>
  </si>
  <si>
    <t>Weizhi Xie</t>
    <phoneticPr fontId="38" type="noConversion"/>
  </si>
  <si>
    <t>Chief Financial Officer</t>
    <phoneticPr fontId="38" type="noConversion"/>
  </si>
  <si>
    <t>Tax Authorities</t>
  </si>
  <si>
    <t xml:space="preserve">Ministry of Finance </t>
  </si>
  <si>
    <t>State Oceanic Administration</t>
  </si>
  <si>
    <t>Customs</t>
  </si>
  <si>
    <t>Competent Administrative Departments for Environmental Protection</t>
  </si>
  <si>
    <t>Fishery Administrative Department</t>
  </si>
  <si>
    <t>Bohai</t>
  </si>
  <si>
    <t>Western South China Sea</t>
  </si>
  <si>
    <t>Eastern South China Sea</t>
  </si>
  <si>
    <t>East China Sea</t>
  </si>
  <si>
    <t>Entity level payment</t>
  </si>
  <si>
    <t>Australian Taxation Office(ATO)</t>
  </si>
  <si>
    <t>Department of Mining and Petroleum(DMP)</t>
  </si>
  <si>
    <t>HUREAU DE ENREGISTEMENT DES DOMAINES ETDU TIMBRE DE POINTE-NOIRE CENTRE(EDT)</t>
  </si>
  <si>
    <t>MINISTERE DES HYDROCARBURES DE LA REPUBLIQUE DU CONGO</t>
  </si>
  <si>
    <t>Société Nationale des Pétroles du Congo</t>
  </si>
  <si>
    <t>Ministry of Hydrocarbons, Republic of Congo</t>
  </si>
  <si>
    <t>Director General of Tax(DGT)</t>
  </si>
  <si>
    <t>Ministry of Energy&amp;Mineral Department</t>
  </si>
  <si>
    <t>The Ministry of Energy and Energy Industries</t>
  </si>
  <si>
    <t>SAT (Tax Administration System)</t>
  </si>
  <si>
    <t>FMP (Mexico Petroleum Fund for Stabilization and Development )</t>
  </si>
  <si>
    <t>Federal Tax Authority of Brazil</t>
  </si>
  <si>
    <t>National Agency of Petroleum, Natural Gas and Biofuels</t>
  </si>
  <si>
    <t>Bureau of Safety &amp; Environmental Enforcement (BSEE)</t>
  </si>
  <si>
    <t>State of Colorado</t>
  </si>
  <si>
    <t>State of Texas</t>
  </si>
  <si>
    <t>State of Wyoming</t>
  </si>
  <si>
    <t>Office of Natural Resource Revenue (ONRR)</t>
  </si>
  <si>
    <t>Ecopetrol</t>
  </si>
  <si>
    <t>Government of Guyana</t>
  </si>
  <si>
    <t>Federal Inland Revenue Services (FIRS)</t>
  </si>
  <si>
    <t>Nigeria Delta Development Commission (NDDC)</t>
  </si>
  <si>
    <t>Nigeria Export Supervision Scheme (NESS)</t>
  </si>
  <si>
    <t>Nigeria Petroleum Exchange (NIPEX)</t>
  </si>
  <si>
    <t>Nigerian National Petroleum Corporation (NNPC)</t>
  </si>
  <si>
    <t>Department of  Business Energy &amp; Industrial Strategy</t>
  </si>
  <si>
    <t>Health and Safety Executive</t>
  </si>
  <si>
    <t>Oil &amp; Gas Authority</t>
  </si>
  <si>
    <t>The Oil and Gas Technology Centre</t>
  </si>
  <si>
    <t>Department of Communications, Climate change and Energy</t>
  </si>
  <si>
    <t>Commission for Regulation of Utilities</t>
  </si>
  <si>
    <t>Chef du Division du Recouvrement Senegal</t>
  </si>
  <si>
    <t>Agence de Gestion et de Cooperation</t>
  </si>
  <si>
    <t>Alberta Energy Regulator</t>
  </si>
  <si>
    <t>Alberta Infrastructure</t>
  </si>
  <si>
    <t>Anzac Volunteer Fire Department</t>
  </si>
  <si>
    <t>Minister of Finance Province of Alberta Energy</t>
  </si>
  <si>
    <t>BC Oil &amp; Gas Commission</t>
  </si>
  <si>
    <t>Northern Rockies Regional Municipality</t>
  </si>
  <si>
    <t>Province of British Columbia, Ministry of Energy and Mines</t>
  </si>
  <si>
    <t>Provincial Treasurer of Alberta - Alberta Energy</t>
  </si>
  <si>
    <t>Receiver General for Canada - Natural Resources Canada - Accounts Receivable and Revenue Unit</t>
  </si>
  <si>
    <t>Regional Municipality of Wood Buffalo</t>
  </si>
  <si>
    <t>Regional Recreation Centre of Wood Buffalo</t>
  </si>
  <si>
    <t>Saskatchewan Research Council</t>
  </si>
  <si>
    <t>The City of Calgary</t>
  </si>
  <si>
    <t>UNIVERSITY OF UTAH- ENERGY &amp; GEOSCI</t>
  </si>
  <si>
    <t>Natural Resources Canada</t>
  </si>
  <si>
    <t>Lake Athabasca Youth Council and Janvier Sekweha Youth Centre</t>
  </si>
  <si>
    <t>Canada Newfoundland and Labrador Offshore Petroleum Board</t>
  </si>
  <si>
    <t>Rocky View County</t>
  </si>
  <si>
    <t>F&amp;G CONTROLS INC.</t>
  </si>
  <si>
    <t>THE CONFERENCE BOARD OF CANADA</t>
  </si>
  <si>
    <t>FORT MCMURRAY FIRST NATION</t>
  </si>
  <si>
    <t>ALBERTA CHAMBER OF RESOURCES</t>
  </si>
  <si>
    <t>TOWN OF FORT ERIE</t>
  </si>
  <si>
    <t>MINISTRY OF ENERGY</t>
  </si>
  <si>
    <t>North West Shelf</t>
  </si>
  <si>
    <t>Haute Mer A</t>
  </si>
  <si>
    <t>SES</t>
  </si>
  <si>
    <t>Tangguh</t>
  </si>
  <si>
    <t>EA1,EA2,EA3A</t>
  </si>
  <si>
    <t>2C,3A</t>
  </si>
  <si>
    <t>Block3</t>
  </si>
  <si>
    <t>592、ACFO、Pau、libra</t>
  </si>
  <si>
    <t>E&amp;P Mexico Block 1&amp;4</t>
  </si>
  <si>
    <t>Appomattox</t>
  </si>
  <si>
    <t>Bull Run</t>
  </si>
  <si>
    <t>Cumberland Church</t>
  </si>
  <si>
    <t>Cut-N-Shoot II</t>
  </si>
  <si>
    <t>Deep Rydberg</t>
  </si>
  <si>
    <t>Dover</t>
  </si>
  <si>
    <t>Dover N (Castle Valley)</t>
  </si>
  <si>
    <t>Eagleford</t>
  </si>
  <si>
    <t>Vicksburg (Gettysburg)</t>
  </si>
  <si>
    <t>GC 6</t>
  </si>
  <si>
    <t>Gunnison</t>
  </si>
  <si>
    <t>HI 474/489</t>
  </si>
  <si>
    <t>HI 563/582</t>
  </si>
  <si>
    <t>Longhorn</t>
  </si>
  <si>
    <t>Nanbu</t>
  </si>
  <si>
    <t>Niobrara</t>
  </si>
  <si>
    <t>Picketts Mill</t>
  </si>
  <si>
    <t>Red Dog</t>
  </si>
  <si>
    <t>SMI 257</t>
  </si>
  <si>
    <t>Stampede</t>
  </si>
  <si>
    <t>Vicksburg</t>
  </si>
  <si>
    <t>West Abilene</t>
  </si>
  <si>
    <t>Wrigley</t>
  </si>
  <si>
    <t>Aspen</t>
  </si>
  <si>
    <t>GC 137</t>
  </si>
  <si>
    <t>Guando</t>
  </si>
  <si>
    <t xml:space="preserve">Stabroek </t>
  </si>
  <si>
    <t>OML 138</t>
  </si>
  <si>
    <t>OML 130</t>
  </si>
  <si>
    <t>Balzac Gas Plant</t>
  </si>
  <si>
    <t>Crossfield</t>
  </si>
  <si>
    <t>EL1144</t>
  </si>
  <si>
    <t>EL1150</t>
  </si>
  <si>
    <t>Horn River</t>
  </si>
  <si>
    <t>Leismer</t>
  </si>
  <si>
    <t>Little Horse</t>
  </si>
  <si>
    <t>Long Lake/K1A</t>
  </si>
  <si>
    <t>Various projects</t>
  </si>
  <si>
    <t>Long Lake</t>
  </si>
  <si>
    <t>Long Lake - Oil Sands</t>
  </si>
  <si>
    <t>Atlantic Canada</t>
  </si>
  <si>
    <t>Blackbird</t>
  </si>
  <si>
    <t>Buzzard</t>
  </si>
  <si>
    <t>Ettrick</t>
  </si>
  <si>
    <t>Exploration</t>
  </si>
  <si>
    <t>GEAD</t>
  </si>
  <si>
    <t>Scott</t>
  </si>
  <si>
    <t>Taxes - UK</t>
  </si>
  <si>
    <t>Telford</t>
  </si>
  <si>
    <t>Rochelle</t>
  </si>
  <si>
    <t>Total</t>
    <phoneticPr fontId="38" type="noConversion"/>
  </si>
  <si>
    <t>All payments are reported in CNY and have been rounded to the nearest CNY10,000. Where payments were made in currencies other than CNY, the payments were converted into CNY using a weighted average of the exchange rates during the period. The weighted average exchange rate used was CNY 6.6201 to USD 1.00.</t>
    <phoneticPr fontId="38" type="noConversion"/>
  </si>
  <si>
    <t>All payments are reported in CNY and have been rounded to the nearest CNY10,000. Where payments were made in currencies other than CNY, the payments were converted into CNY using a weighted average of the exchange rates during the period. The weighted average exchange rate used was CNY 6.6201 to USD 1.00.</t>
    <phoneticPr fontId="38" type="noConversion"/>
  </si>
  <si>
    <t>2018-01-01</t>
    <phoneticPr fontId="38" type="noConversion"/>
  </si>
  <si>
    <t>2018-12-31</t>
    <phoneticPr fontId="38" type="noConversion"/>
  </si>
  <si>
    <t>Taxes mainly include income tax, resource tax and production tax and so on.</t>
  </si>
  <si>
    <t>Mainly include marine use fees</t>
  </si>
  <si>
    <t>2019-05-24</t>
    <phoneticPr fontId="38" type="noConversion"/>
  </si>
  <si>
    <t>2019-05-24</t>
    <phoneticPr fontId="38" type="noConversion"/>
  </si>
  <si>
    <t>UK Government</t>
  </si>
  <si>
    <t>Government of Australia</t>
  </si>
  <si>
    <t>Government of Congo</t>
  </si>
  <si>
    <t>Government of Indonesia</t>
  </si>
  <si>
    <t>Government of Uganda</t>
  </si>
  <si>
    <t>Government of Trinidad and Tobago</t>
  </si>
  <si>
    <t>Government of Equatorial Guinea</t>
  </si>
  <si>
    <t>Government of Mexico</t>
  </si>
  <si>
    <t>Government of Brazil</t>
  </si>
  <si>
    <t>United States Federal Government</t>
  </si>
  <si>
    <t>Government of Colombia</t>
  </si>
  <si>
    <t>Government of Nigeria</t>
  </si>
  <si>
    <t>Government of Ireland</t>
  </si>
  <si>
    <t>Government of Senegal</t>
  </si>
  <si>
    <t>Provincial Government of Alberta</t>
  </si>
  <si>
    <t>Provincial Government of British Columbia</t>
  </si>
  <si>
    <t>Federal Government of Canada</t>
  </si>
  <si>
    <t>Municipality of Wood Buffalo</t>
  </si>
  <si>
    <t>Provincial Government of Saskatchewan</t>
  </si>
  <si>
    <t>Municipality of Lake Athabasca</t>
  </si>
  <si>
    <t>Provincial Government of Newfoundland and Labrador</t>
  </si>
  <si>
    <t>Government of Ghana</t>
  </si>
  <si>
    <t>Minerals Management Services (MMS)</t>
  </si>
  <si>
    <t>http://www.cnoocltd.com/attach/0/09145dab71744aa6a1ccdfd4fcfa8e8e.xlsx</t>
    <phoneticPr fontId="38" type="noConversion"/>
  </si>
  <si>
    <t>emsegel</t>
  </si>
  <si>
    <t>instituto tecnologico nacional</t>
  </si>
  <si>
    <t>tesoreria general del estado</t>
  </si>
  <si>
    <t>Dirección de Impuestos y Aduanas Nacionales (DIAN) (Colombian Tax and Customs Organization).</t>
  </si>
  <si>
    <t xml:space="preserve">Deep Offshore Community Affairs Group (DOCAG) Projects </t>
  </si>
  <si>
    <t>Kaduna State government</t>
  </si>
  <si>
    <t>Her Majesty's Revenue and Customs (HMRC)</t>
  </si>
  <si>
    <t>The Met Office (UK National Weather Serivce)</t>
  </si>
  <si>
    <t>Government of China</t>
    <phoneticPr fontId="3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</si>
</sst>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quot;$&quot;#,##0;\-&quot;$&quot;#,##0"/>
    <numFmt numFmtId="177" formatCode="_-* #,##0.00_-;\-* #,##0.00_-;_-* &quot;-&quot;??_-;_-@_-"/>
    <numFmt numFmtId="178" formatCode="&quot;$&quot;#,##0.00"/>
    <numFmt numFmtId="179" formatCode="_-* #,##0_-;\-* #,##0_-;_-* &quot;-&quot;??_-;_-@_-"/>
    <numFmt numFmtId="180" formatCode="#,##0_ ;\-#,##0\ "/>
  </numFmts>
  <fonts count="40" x14ac:knownFonts="1">
    <font>
      <sz val="11"/>
      <color theme="1"/>
      <name val="宋体"/>
      <family val="2"/>
      <scheme val="minor"/>
    </font>
    <font>
      <b/>
      <sz val="16"/>
      <color theme="1"/>
      <name val="Arial Narrow"/>
      <family val="2"/>
    </font>
    <font>
      <b/>
      <sz val="12"/>
      <color theme="1"/>
      <name val="Arial Narrow"/>
      <family val="2"/>
    </font>
    <font>
      <i/>
      <sz val="10"/>
      <color theme="1"/>
      <name val="Arial Narrow"/>
      <family val="2"/>
    </font>
    <font>
      <sz val="10"/>
      <color theme="1"/>
      <name val="Arial Narrow"/>
      <family val="2"/>
    </font>
    <font>
      <b/>
      <sz val="11"/>
      <color theme="1"/>
      <name val="Arial Narrow"/>
      <family val="2"/>
    </font>
    <font>
      <sz val="11"/>
      <color theme="1"/>
      <name val="宋体"/>
      <family val="2"/>
      <scheme val="minor"/>
    </font>
    <font>
      <sz val="11"/>
      <color rgb="FFFF0000"/>
      <name val="宋体"/>
      <family val="2"/>
      <scheme val="minor"/>
    </font>
    <font>
      <b/>
      <sz val="20"/>
      <color theme="0"/>
      <name val="Arial Narrow"/>
      <family val="2"/>
    </font>
    <font>
      <b/>
      <sz val="20"/>
      <color theme="0"/>
      <name val="宋体"/>
      <family val="2"/>
      <scheme val="minor"/>
    </font>
    <font>
      <sz val="11"/>
      <color rgb="FFFF0000"/>
      <name val="Arial Narrow"/>
      <family val="2"/>
    </font>
    <font>
      <b/>
      <vertAlign val="superscript"/>
      <sz val="11"/>
      <color theme="1"/>
      <name val="Arial Narrow"/>
      <family val="2"/>
    </font>
    <font>
      <vertAlign val="superscript"/>
      <sz val="10"/>
      <color theme="1"/>
      <name val="Arial Narrow"/>
      <family val="2"/>
    </font>
    <font>
      <b/>
      <sz val="12"/>
      <name val="Arial Narrow"/>
      <family val="2"/>
    </font>
    <font>
      <b/>
      <sz val="11"/>
      <name val="宋体"/>
      <family val="2"/>
      <scheme val="minor"/>
    </font>
    <font>
      <sz val="11"/>
      <name val="宋体"/>
      <family val="2"/>
      <scheme val="minor"/>
    </font>
    <font>
      <sz val="8"/>
      <color rgb="FF000000"/>
      <name val="Tahoma"/>
      <family val="2"/>
    </font>
    <font>
      <b/>
      <sz val="11"/>
      <color theme="1"/>
      <name val="宋体"/>
      <family val="2"/>
      <scheme val="minor"/>
    </font>
    <font>
      <b/>
      <sz val="10"/>
      <color theme="1"/>
      <name val="Arial Narrow"/>
      <family val="2"/>
    </font>
    <font>
      <sz val="20"/>
      <color theme="1"/>
      <name val="宋体"/>
      <family val="2"/>
      <scheme val="minor"/>
    </font>
    <font>
      <b/>
      <sz val="13"/>
      <color theme="1"/>
      <name val="宋体"/>
      <family val="2"/>
      <scheme val="minor"/>
    </font>
    <font>
      <b/>
      <sz val="11"/>
      <color rgb="FF000000"/>
      <name val="Arial Narrow"/>
      <family val="2"/>
    </font>
    <font>
      <sz val="11"/>
      <color theme="0"/>
      <name val="宋体"/>
      <family val="2"/>
      <scheme val="minor"/>
    </font>
    <font>
      <u/>
      <sz val="11"/>
      <color theme="10"/>
      <name val="宋体"/>
      <family val="2"/>
      <scheme val="minor"/>
    </font>
    <font>
      <sz val="12"/>
      <color theme="1"/>
      <name val="Arial Narrow"/>
      <family val="2"/>
    </font>
    <font>
      <i/>
      <sz val="10"/>
      <name val="Arial Narrow"/>
      <family val="2"/>
    </font>
    <font>
      <sz val="10"/>
      <name val="宋体"/>
      <family val="2"/>
      <scheme val="minor"/>
    </font>
    <font>
      <i/>
      <sz val="11"/>
      <name val="Arial Narrow"/>
      <family val="2"/>
    </font>
    <font>
      <b/>
      <sz val="11"/>
      <name val="Arial Narrow"/>
      <family val="2"/>
    </font>
    <font>
      <sz val="10"/>
      <color theme="1"/>
      <name val="Arial"/>
      <family val="2"/>
    </font>
    <font>
      <i/>
      <sz val="11"/>
      <color rgb="FFFF0000"/>
      <name val="宋体"/>
      <family val="2"/>
      <scheme val="minor"/>
    </font>
    <font>
      <i/>
      <u/>
      <sz val="11"/>
      <color rgb="FFFF0000"/>
      <name val="宋体"/>
      <family val="2"/>
      <scheme val="minor"/>
    </font>
    <font>
      <u/>
      <sz val="11"/>
      <color rgb="FFFF0000"/>
      <name val="宋体"/>
      <family val="2"/>
      <scheme val="minor"/>
    </font>
    <font>
      <b/>
      <sz val="12"/>
      <color rgb="FFFF0000"/>
      <name val="宋体"/>
      <family val="2"/>
      <scheme val="minor"/>
    </font>
    <font>
      <b/>
      <sz val="11"/>
      <color rgb="FFFF0000"/>
      <name val="宋体"/>
      <family val="2"/>
      <scheme val="minor"/>
    </font>
    <font>
      <b/>
      <vertAlign val="superscript"/>
      <sz val="12"/>
      <color theme="1"/>
      <name val="Arial Narrow"/>
      <family val="2"/>
    </font>
    <font>
      <sz val="10"/>
      <name val="Arial Narrow"/>
      <family val="2"/>
    </font>
    <font>
      <sz val="11"/>
      <name val="Arial Narrow"/>
      <family val="2"/>
    </font>
    <font>
      <sz val="9"/>
      <name val="宋体"/>
      <family val="3"/>
      <charset val="134"/>
      <scheme val="minor"/>
    </font>
    <font>
      <sz val="10"/>
      <color theme="1"/>
      <name val="宋体"/>
      <family val="3"/>
      <charset val="134"/>
    </font>
  </fonts>
  <fills count="8">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theme="0"/>
      </right>
      <top/>
      <bottom style="thin">
        <color theme="0"/>
      </bottom>
      <diagonal/>
    </border>
    <border>
      <left style="thin">
        <color theme="0"/>
      </left>
      <right style="medium">
        <color indexed="64"/>
      </right>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right style="medium">
        <color indexed="64"/>
      </right>
      <top/>
      <bottom style="medium">
        <color indexed="64"/>
      </bottom>
      <diagonal/>
    </border>
    <border>
      <left style="medium">
        <color indexed="64"/>
      </left>
      <right/>
      <top/>
      <bottom style="thin">
        <color theme="0"/>
      </bottom>
      <diagonal/>
    </border>
    <border>
      <left/>
      <right/>
      <top/>
      <bottom style="thin">
        <color theme="0"/>
      </bottom>
      <diagonal/>
    </border>
    <border>
      <left/>
      <right style="medium">
        <color indexed="64"/>
      </right>
      <top/>
      <bottom style="thin">
        <color theme="0"/>
      </bottom>
      <diagonal/>
    </border>
    <border>
      <left style="thin">
        <color theme="0"/>
      </left>
      <right style="thin">
        <color theme="0"/>
      </right>
      <top style="thin">
        <color theme="0"/>
      </top>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style="thin">
        <color theme="0"/>
      </right>
      <top style="thin">
        <color theme="0"/>
      </top>
      <bottom/>
      <diagonal/>
    </border>
    <border>
      <left style="medium">
        <color indexed="64"/>
      </left>
      <right/>
      <top style="thin">
        <color theme="0"/>
      </top>
      <bottom style="medium">
        <color indexed="64"/>
      </bottom>
      <diagonal/>
    </border>
    <border>
      <left style="thin">
        <color theme="0"/>
      </left>
      <right/>
      <top style="thin">
        <color theme="0"/>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theme="0"/>
      </top>
      <bottom/>
      <diagonal/>
    </border>
    <border>
      <left style="thin">
        <color indexed="64"/>
      </left>
      <right/>
      <top style="thin">
        <color theme="0"/>
      </top>
      <bottom style="thin">
        <color theme="0"/>
      </bottom>
      <diagonal/>
    </border>
    <border>
      <left style="thin">
        <color indexed="64"/>
      </left>
      <right/>
      <top style="thin">
        <color theme="0"/>
      </top>
      <bottom/>
      <diagonal/>
    </border>
    <border>
      <left/>
      <right style="thin">
        <color indexed="64"/>
      </right>
      <top style="thin">
        <color theme="0"/>
      </top>
      <bottom/>
      <diagonal/>
    </border>
    <border>
      <left style="medium">
        <color indexed="64"/>
      </left>
      <right style="thin">
        <color indexed="64"/>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64"/>
      </left>
      <right style="thin">
        <color indexed="64"/>
      </right>
      <top style="thin">
        <color theme="0"/>
      </top>
      <bottom style="thin">
        <color theme="0"/>
      </bottom>
      <diagonal/>
    </border>
    <border>
      <left/>
      <right style="thin">
        <color indexed="64"/>
      </right>
      <top/>
      <bottom/>
      <diagonal/>
    </border>
    <border>
      <left/>
      <right style="thin">
        <color indexed="64"/>
      </right>
      <top style="thin">
        <color theme="0"/>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style="medium">
        <color indexed="64"/>
      </right>
      <top style="thin">
        <color theme="0"/>
      </top>
      <bottom/>
      <diagonal/>
    </border>
    <border>
      <left style="thin">
        <color indexed="64"/>
      </left>
      <right style="medium">
        <color indexed="64"/>
      </right>
      <top style="thin">
        <color theme="0"/>
      </top>
      <bottom style="thin">
        <color theme="0"/>
      </bottom>
      <diagonal/>
    </border>
    <border>
      <left style="medium">
        <color indexed="64"/>
      </left>
      <right/>
      <top style="thin">
        <color theme="0"/>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s>
  <cellStyleXfs count="4">
    <xf numFmtId="0" fontId="0" fillId="0" borderId="0"/>
    <xf numFmtId="177" fontId="6" fillId="0" borderId="0" applyFont="0" applyFill="0" applyBorder="0" applyAlignment="0" applyProtection="0"/>
    <xf numFmtId="0" fontId="23" fillId="0" borderId="0" applyNumberFormat="0" applyFill="0" applyBorder="0" applyAlignment="0" applyProtection="0"/>
    <xf numFmtId="0" fontId="29" fillId="0" borderId="0"/>
  </cellStyleXfs>
  <cellXfs count="219">
    <xf numFmtId="0" fontId="0" fillId="0" borderId="0" xfId="0"/>
    <xf numFmtId="0" fontId="0" fillId="0" borderId="0" xfId="0" applyBorder="1"/>
    <xf numFmtId="0" fontId="4" fillId="0" borderId="0" xfId="0" applyFont="1" applyAlignment="1">
      <alignment horizontal="center" vertical="center" wrapText="1"/>
    </xf>
    <xf numFmtId="176" fontId="4" fillId="0" borderId="0" xfId="0" applyNumberFormat="1" applyFont="1" applyAlignment="1">
      <alignment vertical="center" wrapText="1"/>
    </xf>
    <xf numFmtId="178" fontId="4" fillId="0" borderId="0" xfId="0" applyNumberFormat="1" applyFont="1" applyAlignment="1">
      <alignment vertical="center" wrapText="1"/>
    </xf>
    <xf numFmtId="0" fontId="4" fillId="0" borderId="0" xfId="0" applyFont="1" applyAlignment="1">
      <alignment vertical="center" wrapText="1"/>
    </xf>
    <xf numFmtId="0" fontId="4" fillId="0" borderId="0" xfId="0" applyFont="1" applyAlignment="1">
      <alignment wrapText="1"/>
    </xf>
    <xf numFmtId="0" fontId="0" fillId="0" borderId="0" xfId="0" applyAlignment="1">
      <alignment wrapText="1"/>
    </xf>
    <xf numFmtId="0" fontId="0" fillId="0" borderId="0" xfId="0" applyBorder="1" applyAlignment="1">
      <alignment vertical="center"/>
    </xf>
    <xf numFmtId="0" fontId="0" fillId="0" borderId="0" xfId="0" applyAlignment="1">
      <alignment vertical="center"/>
    </xf>
    <xf numFmtId="0" fontId="0" fillId="0" borderId="0" xfId="0" applyFill="1" applyBorder="1"/>
    <xf numFmtId="0" fontId="0" fillId="0" borderId="0" xfId="0" applyFill="1"/>
    <xf numFmtId="0" fontId="21" fillId="0" borderId="0" xfId="0" applyFont="1"/>
    <xf numFmtId="0" fontId="0" fillId="0" borderId="0" xfId="0" applyBorder="1" applyAlignment="1">
      <alignment wrapText="1"/>
    </xf>
    <xf numFmtId="0" fontId="0" fillId="0" borderId="0" xfId="0" applyBorder="1" applyAlignment="1"/>
    <xf numFmtId="0" fontId="0" fillId="0" borderId="0" xfId="0" applyAlignment="1">
      <alignment vertical="center" wrapText="1"/>
    </xf>
    <xf numFmtId="0" fontId="0" fillId="0" borderId="0" xfId="0" applyAlignment="1">
      <alignment wrapText="1"/>
    </xf>
    <xf numFmtId="0" fontId="0" fillId="0" borderId="0" xfId="0" applyBorder="1" applyAlignment="1">
      <alignment wrapText="1"/>
    </xf>
    <xf numFmtId="0" fontId="0" fillId="0" borderId="0" xfId="0" applyAlignment="1">
      <alignment wrapText="1"/>
    </xf>
    <xf numFmtId="0" fontId="0" fillId="0" borderId="0" xfId="0" applyFill="1" applyBorder="1" applyAlignment="1">
      <alignment wrapText="1"/>
    </xf>
    <xf numFmtId="0" fontId="0" fillId="0" borderId="0" xfId="0" applyFont="1" applyAlignment="1">
      <alignment vertical="center"/>
    </xf>
    <xf numFmtId="0" fontId="0" fillId="0" borderId="0" xfId="0" applyFill="1" applyBorder="1" applyAlignment="1">
      <alignment vertical="center"/>
    </xf>
    <xf numFmtId="0" fontId="20" fillId="0" borderId="0" xfId="0" applyFont="1" applyBorder="1" applyAlignment="1">
      <alignment vertical="center"/>
    </xf>
    <xf numFmtId="0" fontId="7" fillId="0" borderId="1" xfId="0" applyFont="1" applyBorder="1" applyAlignment="1">
      <alignment wrapText="1"/>
    </xf>
    <xf numFmtId="0" fontId="21" fillId="0" borderId="0" xfId="0" applyFont="1" applyAlignment="1">
      <alignment horizontal="left" vertical="center"/>
    </xf>
    <xf numFmtId="0" fontId="22" fillId="5" borderId="0" xfId="0" applyFont="1" applyFill="1"/>
    <xf numFmtId="0" fontId="0" fillId="0" borderId="9" xfId="0" applyFill="1" applyBorder="1"/>
    <xf numFmtId="0" fontId="7" fillId="0" borderId="9" xfId="0" applyFont="1" applyFill="1" applyBorder="1" applyAlignment="1">
      <alignment wrapText="1"/>
    </xf>
    <xf numFmtId="0" fontId="15" fillId="0" borderId="0" xfId="0" applyFont="1" applyBorder="1"/>
    <xf numFmtId="0" fontId="15" fillId="0" borderId="6" xfId="0" applyFont="1" applyBorder="1"/>
    <xf numFmtId="0" fontId="15" fillId="0" borderId="0" xfId="0" applyFont="1"/>
    <xf numFmtId="0" fontId="0" fillId="0" borderId="1" xfId="0" applyBorder="1" applyAlignment="1">
      <alignment horizontal="center" vertical="center"/>
    </xf>
    <xf numFmtId="0" fontId="22" fillId="0" borderId="0" xfId="0" applyFont="1"/>
    <xf numFmtId="0" fontId="0" fillId="0" borderId="1" xfId="0" applyBorder="1" applyAlignment="1">
      <alignment vertical="top" wrapText="1"/>
    </xf>
    <xf numFmtId="0" fontId="20" fillId="0" borderId="0" xfId="0" applyFont="1" applyBorder="1" applyAlignment="1"/>
    <xf numFmtId="0" fontId="7" fillId="0" borderId="1" xfId="0" applyFont="1" applyBorder="1" applyAlignment="1">
      <alignment vertical="center" wrapText="1"/>
    </xf>
    <xf numFmtId="0" fontId="7" fillId="0" borderId="1" xfId="0" applyFont="1" applyFill="1" applyBorder="1" applyAlignment="1">
      <alignment vertical="center" wrapText="1"/>
    </xf>
    <xf numFmtId="0" fontId="0" fillId="2" borderId="1" xfId="0" applyFill="1" applyBorder="1" applyAlignment="1">
      <alignment horizontal="left" vertical="center"/>
    </xf>
    <xf numFmtId="0" fontId="0" fillId="0" borderId="0" xfId="0" applyBorder="1" applyAlignment="1">
      <alignment horizontal="left" vertical="center" wrapText="1"/>
    </xf>
    <xf numFmtId="0" fontId="7" fillId="0" borderId="0" xfId="0" applyFont="1" applyFill="1" applyBorder="1" applyAlignment="1">
      <alignment vertical="center" wrapText="1"/>
    </xf>
    <xf numFmtId="0" fontId="0" fillId="0" borderId="0" xfId="0" applyFill="1" applyBorder="1" applyAlignment="1">
      <alignment horizontal="left" vertical="center"/>
    </xf>
    <xf numFmtId="0" fontId="0" fillId="2" borderId="1" xfId="0" applyFill="1" applyBorder="1" applyAlignment="1">
      <alignment vertical="center"/>
    </xf>
    <xf numFmtId="0" fontId="0" fillId="2" borderId="1" xfId="0" applyNumberFormat="1" applyFill="1" applyBorder="1" applyAlignment="1">
      <alignment vertical="center"/>
    </xf>
    <xf numFmtId="0" fontId="33" fillId="0" borderId="0" xfId="0" applyFont="1" applyAlignment="1">
      <alignment vertical="center"/>
    </xf>
    <xf numFmtId="0" fontId="34" fillId="0" borderId="0" xfId="0" applyFont="1" applyAlignment="1">
      <alignment vertical="center"/>
    </xf>
    <xf numFmtId="0" fontId="33" fillId="0" borderId="0" xfId="0" applyFont="1" applyAlignment="1">
      <alignment horizontal="left" vertical="top" wrapText="1"/>
    </xf>
    <xf numFmtId="0" fontId="7" fillId="0" borderId="1" xfId="0" applyFont="1" applyBorder="1" applyAlignment="1">
      <alignment horizontal="left" vertical="center" wrapText="1"/>
    </xf>
    <xf numFmtId="0" fontId="20" fillId="0" borderId="0" xfId="0" applyFont="1" applyBorder="1" applyAlignment="1">
      <alignment horizontal="left" vertical="center"/>
    </xf>
    <xf numFmtId="0" fontId="30" fillId="0" borderId="0" xfId="0" applyFont="1" applyAlignment="1">
      <alignment horizontal="left" vertical="center" wrapText="1"/>
    </xf>
    <xf numFmtId="0" fontId="0" fillId="0" borderId="13" xfId="0" applyBorder="1"/>
    <xf numFmtId="0" fontId="15" fillId="0" borderId="0" xfId="0" applyFont="1" applyBorder="1" applyAlignment="1">
      <alignment horizontal="center" vertical="center" wrapText="1"/>
    </xf>
    <xf numFmtId="14" fontId="0" fillId="2" borderId="1" xfId="0" applyNumberFormat="1" applyFill="1" applyBorder="1" applyAlignment="1">
      <alignment vertical="center"/>
    </xf>
    <xf numFmtId="0" fontId="15" fillId="2" borderId="1" xfId="0" applyFont="1" applyFill="1" applyBorder="1" applyAlignment="1">
      <alignment horizontal="left" vertical="center"/>
    </xf>
    <xf numFmtId="14" fontId="15" fillId="2" borderId="1" xfId="0" applyNumberFormat="1" applyFont="1" applyFill="1" applyBorder="1" applyAlignment="1">
      <alignment horizontal="left" vertical="center"/>
    </xf>
    <xf numFmtId="0" fontId="15" fillId="2" borderId="11" xfId="0" applyFont="1" applyFill="1" applyBorder="1" applyAlignment="1">
      <alignment horizontal="left" vertical="center"/>
    </xf>
    <xf numFmtId="0" fontId="15" fillId="2" borderId="1" xfId="2" applyFont="1" applyFill="1" applyBorder="1" applyAlignment="1">
      <alignment horizontal="left" vertical="center"/>
    </xf>
    <xf numFmtId="14" fontId="15" fillId="2" borderId="1" xfId="2" applyNumberFormat="1" applyFont="1" applyFill="1" applyBorder="1" applyAlignment="1">
      <alignment horizontal="left" vertical="center"/>
    </xf>
    <xf numFmtId="0" fontId="19" fillId="6" borderId="0" xfId="0" applyFont="1" applyFill="1" applyAlignment="1">
      <alignment vertical="center"/>
    </xf>
    <xf numFmtId="0" fontId="0" fillId="6" borderId="0" xfId="0" applyFill="1"/>
    <xf numFmtId="0" fontId="0" fillId="6" borderId="0" xfId="0" applyFill="1" applyAlignment="1">
      <alignment wrapText="1"/>
    </xf>
    <xf numFmtId="0" fontId="4" fillId="0" borderId="14" xfId="0" applyFont="1" applyBorder="1" applyAlignment="1">
      <alignment horizontal="center" vertical="center" wrapText="1"/>
    </xf>
    <xf numFmtId="179" fontId="4" fillId="0" borderId="14" xfId="1" applyNumberFormat="1" applyFont="1" applyBorder="1" applyAlignment="1">
      <alignment horizontal="center" vertical="center" wrapText="1"/>
    </xf>
    <xf numFmtId="179" fontId="4" fillId="0" borderId="14" xfId="1" applyNumberFormat="1" applyFont="1" applyBorder="1" applyAlignment="1">
      <alignment vertical="center" wrapText="1"/>
    </xf>
    <xf numFmtId="180" fontId="18" fillId="0" borderId="14" xfId="1" applyNumberFormat="1" applyFont="1" applyBorder="1" applyAlignment="1">
      <alignment vertical="center" wrapText="1"/>
    </xf>
    <xf numFmtId="0" fontId="4" fillId="0" borderId="15" xfId="0" applyFont="1" applyBorder="1" applyAlignment="1">
      <alignment horizontal="center" vertical="center" wrapText="1"/>
    </xf>
    <xf numFmtId="179" fontId="4" fillId="0" borderId="15" xfId="1" applyNumberFormat="1" applyFont="1" applyBorder="1" applyAlignment="1">
      <alignment horizontal="center" vertical="center" wrapText="1"/>
    </xf>
    <xf numFmtId="180" fontId="18" fillId="0" borderId="15" xfId="1" applyNumberFormat="1" applyFont="1" applyBorder="1" applyAlignment="1">
      <alignment vertical="center" wrapText="1"/>
    </xf>
    <xf numFmtId="0" fontId="4" fillId="0" borderId="16"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horizontal="center" vertical="center" wrapText="1"/>
    </xf>
    <xf numFmtId="0" fontId="4" fillId="0" borderId="19" xfId="0" applyFont="1" applyBorder="1" applyAlignment="1">
      <alignment vertical="center" wrapText="1"/>
    </xf>
    <xf numFmtId="0" fontId="0" fillId="0" borderId="6" xfId="0" applyBorder="1"/>
    <xf numFmtId="0" fontId="13" fillId="0" borderId="14" xfId="0" applyFont="1" applyFill="1" applyBorder="1" applyAlignment="1">
      <alignment horizontal="left" vertical="center" wrapText="1"/>
    </xf>
    <xf numFmtId="0" fontId="13" fillId="0" borderId="24" xfId="0" applyFont="1" applyFill="1" applyBorder="1" applyAlignment="1">
      <alignment horizontal="left" vertical="center" wrapText="1"/>
    </xf>
    <xf numFmtId="0" fontId="15" fillId="0" borderId="39"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40" xfId="0" applyFont="1" applyBorder="1"/>
    <xf numFmtId="0" fontId="2" fillId="3" borderId="18" xfId="0" applyFont="1" applyFill="1" applyBorder="1" applyAlignment="1">
      <alignment vertical="center" wrapText="1"/>
    </xf>
    <xf numFmtId="14" fontId="36" fillId="0" borderId="30" xfId="0" applyNumberFormat="1" applyFont="1" applyBorder="1" applyAlignment="1">
      <alignment horizontal="center" vertical="center" wrapText="1"/>
    </xf>
    <xf numFmtId="14" fontId="36" fillId="0" borderId="14" xfId="0" applyNumberFormat="1" applyFont="1" applyBorder="1" applyAlignment="1">
      <alignment horizontal="center" vertical="center" wrapText="1"/>
    </xf>
    <xf numFmtId="0" fontId="13" fillId="0" borderId="44" xfId="0" applyFont="1" applyFill="1" applyBorder="1" applyAlignment="1">
      <alignment vertical="center" wrapText="1"/>
    </xf>
    <xf numFmtId="0" fontId="15" fillId="0" borderId="38" xfId="0" applyFont="1" applyBorder="1"/>
    <xf numFmtId="0" fontId="15" fillId="0" borderId="30" xfId="0" applyFont="1" applyBorder="1"/>
    <xf numFmtId="0" fontId="5" fillId="0" borderId="30" xfId="0" applyFont="1" applyBorder="1" applyAlignment="1">
      <alignment horizontal="center" vertical="center" wrapText="1"/>
    </xf>
    <xf numFmtId="0" fontId="5" fillId="0" borderId="14" xfId="0" applyFont="1" applyBorder="1" applyAlignment="1">
      <alignment horizontal="center" vertical="center" wrapText="1"/>
    </xf>
    <xf numFmtId="176" fontId="5" fillId="0" borderId="14" xfId="0" applyNumberFormat="1" applyFont="1" applyBorder="1" applyAlignment="1">
      <alignment horizontal="center" vertical="center" wrapText="1"/>
    </xf>
    <xf numFmtId="0" fontId="5" fillId="0" borderId="31" xfId="0" applyFont="1" applyBorder="1" applyAlignment="1">
      <alignment horizontal="center" vertical="center" wrapText="1"/>
    </xf>
    <xf numFmtId="176" fontId="5" fillId="0" borderId="30" xfId="0" applyNumberFormat="1" applyFont="1" applyBorder="1" applyAlignment="1">
      <alignment horizontal="center" vertical="center" wrapText="1"/>
    </xf>
    <xf numFmtId="0" fontId="2" fillId="7" borderId="18" xfId="0" applyFont="1" applyFill="1" applyBorder="1" applyAlignment="1">
      <alignment vertical="center" wrapText="1"/>
    </xf>
    <xf numFmtId="0" fontId="13" fillId="7" borderId="31" xfId="0" applyFont="1" applyFill="1" applyBorder="1" applyAlignment="1">
      <alignment horizontal="right" vertical="center"/>
    </xf>
    <xf numFmtId="0" fontId="13" fillId="7" borderId="45" xfId="0" applyFont="1" applyFill="1" applyBorder="1" applyAlignment="1">
      <alignment vertical="center" wrapText="1"/>
    </xf>
    <xf numFmtId="0" fontId="13" fillId="7" borderId="30" xfId="0" applyFont="1" applyFill="1" applyBorder="1" applyAlignment="1">
      <alignment horizontal="right" vertical="center"/>
    </xf>
    <xf numFmtId="0" fontId="2" fillId="7" borderId="28" xfId="0" applyFont="1" applyFill="1" applyBorder="1" applyAlignment="1">
      <alignment vertical="center" wrapText="1"/>
    </xf>
    <xf numFmtId="0" fontId="2" fillId="7" borderId="27" xfId="0" applyFont="1" applyFill="1" applyBorder="1" applyAlignment="1">
      <alignment vertical="center" wrapText="1"/>
    </xf>
    <xf numFmtId="0" fontId="15" fillId="0" borderId="46" xfId="0" applyFont="1" applyBorder="1"/>
    <xf numFmtId="0" fontId="5" fillId="0" borderId="48" xfId="0" applyFont="1" applyBorder="1" applyAlignment="1">
      <alignment horizontal="center" vertical="center" wrapText="1"/>
    </xf>
    <xf numFmtId="0" fontId="5" fillId="0" borderId="19" xfId="0" applyFont="1" applyBorder="1" applyAlignment="1">
      <alignment horizontal="center" vertical="center" wrapText="1"/>
    </xf>
    <xf numFmtId="0" fontId="0" fillId="0" borderId="14" xfId="0" applyBorder="1"/>
    <xf numFmtId="0" fontId="13" fillId="0" borderId="14" xfId="0" applyFont="1" applyFill="1" applyBorder="1" applyAlignment="1">
      <alignment vertical="center" wrapText="1"/>
    </xf>
    <xf numFmtId="0" fontId="0" fillId="0" borderId="14" xfId="0" applyBorder="1" applyAlignment="1">
      <alignment horizontal="center" vertical="center" wrapText="1"/>
    </xf>
    <xf numFmtId="0" fontId="0" fillId="0" borderId="19" xfId="0" applyBorder="1"/>
    <xf numFmtId="0" fontId="0" fillId="0" borderId="19" xfId="0" applyBorder="1" applyAlignment="1">
      <alignment horizontal="center" vertical="center" wrapText="1"/>
    </xf>
    <xf numFmtId="0" fontId="5" fillId="0" borderId="18" xfId="0" applyFont="1" applyBorder="1" applyAlignment="1">
      <alignment horizontal="center" vertical="center" wrapText="1"/>
    </xf>
    <xf numFmtId="0" fontId="13" fillId="7" borderId="18" xfId="0" applyFont="1" applyFill="1" applyBorder="1" applyAlignment="1">
      <alignment vertical="center" wrapText="1"/>
    </xf>
    <xf numFmtId="0" fontId="2" fillId="7" borderId="14" xfId="0" applyFont="1" applyFill="1" applyBorder="1" applyAlignment="1">
      <alignment horizontal="right" vertical="center"/>
    </xf>
    <xf numFmtId="0" fontId="13" fillId="7" borderId="14" xfId="0" applyFont="1" applyFill="1" applyBorder="1" applyAlignment="1">
      <alignment vertical="center" wrapText="1"/>
    </xf>
    <xf numFmtId="0" fontId="2" fillId="7" borderId="52" xfId="0" applyFont="1" applyFill="1" applyBorder="1" applyAlignment="1">
      <alignment vertical="center" wrapText="1"/>
    </xf>
    <xf numFmtId="0" fontId="15" fillId="0" borderId="14" xfId="0" applyFont="1" applyBorder="1" applyAlignment="1">
      <alignment vertical="center"/>
    </xf>
    <xf numFmtId="0" fontId="15" fillId="0" borderId="14" xfId="0" applyFont="1" applyBorder="1"/>
    <xf numFmtId="0" fontId="25" fillId="0" borderId="14" xfId="0" applyFont="1" applyBorder="1" applyAlignment="1">
      <alignment horizontal="left" vertical="top" wrapText="1"/>
    </xf>
    <xf numFmtId="0" fontId="0" fillId="0" borderId="18" xfId="0" applyBorder="1"/>
    <xf numFmtId="0" fontId="3" fillId="0" borderId="18" xfId="0" applyFont="1" applyBorder="1" applyAlignment="1">
      <alignment horizontal="left" vertical="top" wrapText="1"/>
    </xf>
    <xf numFmtId="0" fontId="13" fillId="3" borderId="14" xfId="0" applyFont="1" applyFill="1" applyBorder="1" applyAlignment="1">
      <alignment horizontal="right" vertical="center"/>
    </xf>
    <xf numFmtId="0" fontId="13" fillId="3" borderId="14" xfId="0" applyFont="1" applyFill="1" applyBorder="1" applyAlignment="1">
      <alignment horizontal="center" vertical="center" wrapText="1"/>
    </xf>
    <xf numFmtId="0" fontId="17" fillId="3" borderId="18" xfId="0" applyFont="1" applyFill="1" applyBorder="1" applyAlignment="1">
      <alignment vertical="center"/>
    </xf>
    <xf numFmtId="0" fontId="0" fillId="0" borderId="6" xfId="0" applyBorder="1" applyAlignment="1">
      <alignment vertical="center"/>
    </xf>
    <xf numFmtId="0" fontId="5" fillId="3" borderId="18" xfId="0" applyFont="1" applyFill="1" applyBorder="1" applyAlignment="1">
      <alignment vertical="center" wrapText="1"/>
    </xf>
    <xf numFmtId="0" fontId="5" fillId="3" borderId="52" xfId="0" applyFont="1" applyFill="1" applyBorder="1" applyAlignment="1">
      <alignment vertical="center" wrapText="1"/>
    </xf>
    <xf numFmtId="0" fontId="0" fillId="0" borderId="20" xfId="0" applyBorder="1"/>
    <xf numFmtId="179" fontId="4" fillId="0" borderId="14" xfId="0" applyNumberFormat="1" applyFont="1" applyBorder="1" applyAlignment="1">
      <alignment horizontal="center" vertical="center" wrapText="1"/>
    </xf>
    <xf numFmtId="179" fontId="4" fillId="0" borderId="0" xfId="0" applyNumberFormat="1" applyFont="1" applyAlignment="1">
      <alignment horizontal="center" vertical="center" wrapText="1"/>
    </xf>
    <xf numFmtId="0" fontId="39" fillId="0" borderId="0" xfId="0" applyFont="1" applyAlignment="1">
      <alignment horizontal="center" vertical="center" wrapText="1"/>
    </xf>
    <xf numFmtId="179" fontId="4" fillId="0" borderId="0" xfId="1" applyNumberFormat="1" applyFont="1" applyAlignment="1">
      <alignment vertical="center" wrapText="1"/>
    </xf>
    <xf numFmtId="179" fontId="4" fillId="0" borderId="14" xfId="0" applyNumberFormat="1" applyFont="1" applyBorder="1" applyAlignment="1">
      <alignment vertical="center" wrapText="1"/>
    </xf>
    <xf numFmtId="0" fontId="4" fillId="0" borderId="32" xfId="0" applyFont="1" applyBorder="1" applyAlignment="1">
      <alignment horizontal="center" vertical="center" wrapText="1"/>
    </xf>
    <xf numFmtId="3" fontId="4" fillId="0" borderId="14" xfId="0" applyNumberFormat="1" applyFont="1" applyBorder="1" applyAlignment="1">
      <alignment vertical="center" wrapText="1"/>
    </xf>
    <xf numFmtId="14" fontId="15" fillId="2" borderId="1" xfId="0" quotePrefix="1" applyNumberFormat="1" applyFont="1" applyFill="1" applyBorder="1" applyAlignment="1">
      <alignment horizontal="left" vertical="center"/>
    </xf>
    <xf numFmtId="14" fontId="0" fillId="2" borderId="1" xfId="0" quotePrefix="1" applyNumberFormat="1" applyFill="1" applyBorder="1" applyAlignment="1">
      <alignment horizontal="left" vertical="center"/>
    </xf>
    <xf numFmtId="179" fontId="4" fillId="0" borderId="19" xfId="0" applyNumberFormat="1" applyFont="1" applyBorder="1" applyAlignment="1">
      <alignment vertical="center" wrapText="1"/>
    </xf>
    <xf numFmtId="177" fontId="4" fillId="0" borderId="0" xfId="1" applyFont="1" applyAlignment="1">
      <alignment vertical="center" wrapText="1"/>
    </xf>
    <xf numFmtId="0" fontId="23" fillId="2" borderId="1" xfId="2" applyFill="1" applyBorder="1" applyAlignment="1">
      <alignment horizontal="left" vertical="center"/>
    </xf>
    <xf numFmtId="179" fontId="0" fillId="0" borderId="0" xfId="1" applyNumberFormat="1" applyFont="1"/>
    <xf numFmtId="179" fontId="4" fillId="0" borderId="30" xfId="0" applyNumberFormat="1" applyFont="1" applyBorder="1" applyAlignment="1">
      <alignment vertical="center" wrapText="1"/>
    </xf>
    <xf numFmtId="0" fontId="33" fillId="0" borderId="0" xfId="0" applyFont="1" applyAlignment="1">
      <alignment horizontal="left"/>
    </xf>
    <xf numFmtId="0" fontId="20" fillId="0" borderId="0" xfId="0" applyFont="1" applyBorder="1" applyAlignment="1">
      <alignment horizontal="left"/>
    </xf>
    <xf numFmtId="0" fontId="20" fillId="0" borderId="0" xfId="0" applyFont="1" applyBorder="1" applyAlignment="1">
      <alignment horizontal="left" vertical="center"/>
    </xf>
    <xf numFmtId="0" fontId="0" fillId="0" borderId="1" xfId="0" applyBorder="1" applyAlignment="1">
      <alignment horizontal="left" vertical="center" wrapText="1"/>
    </xf>
    <xf numFmtId="0" fontId="0" fillId="0" borderId="7"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horizontal="left" vertical="center"/>
    </xf>
    <xf numFmtId="0" fontId="0" fillId="0" borderId="11" xfId="0" applyBorder="1" applyAlignment="1">
      <alignment horizontal="left" vertical="center"/>
    </xf>
    <xf numFmtId="0" fontId="30" fillId="0" borderId="0" xfId="0" applyFont="1" applyAlignment="1">
      <alignment horizontal="left" vertical="center" wrapText="1"/>
    </xf>
    <xf numFmtId="0" fontId="0" fillId="0" borderId="1" xfId="0" applyBorder="1" applyAlignment="1">
      <alignment horizontal="left" vertical="center"/>
    </xf>
    <xf numFmtId="0" fontId="33" fillId="0" borderId="0" xfId="0" applyFont="1" applyAlignment="1">
      <alignment horizontal="left" vertical="top" wrapText="1"/>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vertical="top" wrapText="1"/>
    </xf>
    <xf numFmtId="0" fontId="15" fillId="0" borderId="8" xfId="0" applyFont="1" applyBorder="1" applyAlignment="1">
      <alignment horizontal="left" vertical="center" wrapText="1"/>
    </xf>
    <xf numFmtId="0" fontId="15" fillId="0" borderId="11" xfId="0" applyFont="1" applyBorder="1" applyAlignment="1">
      <alignment horizontal="left" vertical="center" wrapText="1"/>
    </xf>
    <xf numFmtId="0" fontId="0" fillId="0" borderId="1" xfId="0" applyBorder="1" applyAlignment="1"/>
    <xf numFmtId="0" fontId="10" fillId="0" borderId="4" xfId="0" applyFont="1" applyBorder="1" applyAlignment="1">
      <alignment wrapText="1"/>
    </xf>
    <xf numFmtId="0" fontId="10" fillId="0" borderId="6" xfId="0" applyFont="1" applyBorder="1" applyAlignment="1">
      <alignment wrapText="1"/>
    </xf>
    <xf numFmtId="0" fontId="36" fillId="0" borderId="14" xfId="0" applyFont="1" applyBorder="1" applyAlignment="1">
      <alignment horizontal="center" vertical="center" wrapText="1"/>
    </xf>
    <xf numFmtId="0" fontId="26" fillId="0" borderId="14" xfId="0" applyFont="1" applyBorder="1" applyAlignment="1">
      <alignment horizontal="center"/>
    </xf>
    <xf numFmtId="0" fontId="13" fillId="5" borderId="14" xfId="0" applyFont="1" applyFill="1" applyBorder="1" applyAlignment="1">
      <alignment vertical="center" wrapText="1"/>
    </xf>
    <xf numFmtId="0" fontId="27" fillId="3" borderId="14"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28" fillId="3" borderId="14" xfId="0" applyFont="1" applyFill="1" applyBorder="1" applyAlignment="1">
      <alignment horizontal="center" vertical="center"/>
    </xf>
    <xf numFmtId="0" fontId="28" fillId="3" borderId="53" xfId="0" applyFont="1" applyFill="1" applyBorder="1" applyAlignment="1">
      <alignment horizontal="center" vertical="center"/>
    </xf>
    <xf numFmtId="0" fontId="28" fillId="0" borderId="14" xfId="0" applyFont="1" applyBorder="1" applyAlignment="1">
      <alignment horizontal="center" vertical="center"/>
    </xf>
    <xf numFmtId="0" fontId="28" fillId="0" borderId="53" xfId="0" applyFont="1" applyBorder="1" applyAlignment="1">
      <alignment horizontal="center" vertical="center" wrapText="1"/>
    </xf>
    <xf numFmtId="14" fontId="27" fillId="0" borderId="14" xfId="0" applyNumberFormat="1" applyFont="1" applyBorder="1" applyAlignment="1">
      <alignment horizontal="center" vertical="center" wrapText="1"/>
    </xf>
    <xf numFmtId="14" fontId="27" fillId="0" borderId="53" xfId="0" applyNumberFormat="1" applyFont="1" applyBorder="1" applyAlignment="1">
      <alignment horizontal="center" vertical="center" wrapText="1"/>
    </xf>
    <xf numFmtId="0" fontId="8" fillId="4" borderId="49" xfId="0" applyFont="1" applyFill="1" applyBorder="1" applyAlignment="1">
      <alignment horizontal="center" vertical="center" wrapText="1"/>
    </xf>
    <xf numFmtId="0" fontId="9" fillId="4" borderId="50" xfId="0" applyFont="1" applyFill="1" applyBorder="1" applyAlignment="1">
      <alignment horizontal="center" vertical="center" wrapText="1"/>
    </xf>
    <xf numFmtId="0" fontId="3" fillId="3" borderId="18"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0" fillId="3" borderId="18" xfId="0" applyFill="1" applyBorder="1" applyAlignment="1">
      <alignment horizontal="left" vertical="center" wrapText="1"/>
    </xf>
    <xf numFmtId="0" fontId="0" fillId="3" borderId="14" xfId="0" applyFill="1" applyBorder="1" applyAlignment="1">
      <alignment horizontal="left" vertical="center" wrapText="1"/>
    </xf>
    <xf numFmtId="0" fontId="14" fillId="0" borderId="18" xfId="0" applyFont="1" applyBorder="1" applyAlignment="1">
      <alignment horizontal="left" vertical="center" wrapText="1"/>
    </xf>
    <xf numFmtId="0" fontId="14" fillId="0" borderId="14" xfId="0" applyFont="1" applyBorder="1" applyAlignment="1">
      <alignment horizontal="left" vertical="center" wrapText="1"/>
    </xf>
    <xf numFmtId="0" fontId="2" fillId="3" borderId="18" xfId="0" applyFont="1" applyFill="1" applyBorder="1" applyAlignment="1">
      <alignment vertical="center" wrapText="1"/>
    </xf>
    <xf numFmtId="0" fontId="36" fillId="0" borderId="14" xfId="0" applyFont="1" applyBorder="1" applyAlignment="1">
      <alignment vertical="center" wrapText="1"/>
    </xf>
    <xf numFmtId="0" fontId="2" fillId="0" borderId="18"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4" fillId="0" borderId="0" xfId="0" applyFont="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29"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1" fillId="2" borderId="37"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0"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37" fillId="0" borderId="42"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12" xfId="0" applyFont="1" applyBorder="1" applyAlignment="1">
      <alignment horizontal="center" vertical="center" wrapText="1"/>
    </xf>
    <xf numFmtId="0" fontId="36" fillId="0" borderId="36" xfId="0" applyFont="1" applyBorder="1" applyAlignment="1">
      <alignment horizontal="center" vertical="center" wrapText="1"/>
    </xf>
    <xf numFmtId="0" fontId="26" fillId="0" borderId="33" xfId="0" applyFont="1" applyBorder="1" applyAlignment="1">
      <alignment horizontal="center"/>
    </xf>
    <xf numFmtId="0" fontId="26" fillId="0" borderId="35" xfId="0" applyFont="1" applyBorder="1" applyAlignment="1">
      <alignment horizontal="center"/>
    </xf>
    <xf numFmtId="0" fontId="37" fillId="0" borderId="43" xfId="0" applyFont="1" applyBorder="1" applyAlignment="1">
      <alignment horizontal="center" vertical="center" wrapText="1"/>
    </xf>
    <xf numFmtId="0" fontId="37" fillId="0" borderId="41" xfId="0" applyFont="1" applyBorder="1" applyAlignment="1">
      <alignment horizontal="center" vertical="center" wrapText="1"/>
    </xf>
    <xf numFmtId="0" fontId="15" fillId="0" borderId="41" xfId="0" applyFont="1" applyBorder="1" applyAlignment="1">
      <alignment horizontal="center"/>
    </xf>
    <xf numFmtId="0" fontId="15" fillId="0" borderId="34" xfId="0" applyFont="1" applyBorder="1" applyAlignment="1">
      <alignment horizontal="center"/>
    </xf>
    <xf numFmtId="0" fontId="37" fillId="0" borderId="30" xfId="0" applyFont="1" applyBorder="1" applyAlignment="1">
      <alignment horizontal="left" vertical="center"/>
    </xf>
    <xf numFmtId="0" fontId="37" fillId="0" borderId="32" xfId="0" applyFont="1" applyBorder="1" applyAlignment="1">
      <alignment horizontal="left" vertical="center"/>
    </xf>
    <xf numFmtId="0" fontId="37" fillId="0" borderId="0" xfId="0" applyFont="1" applyFill="1" applyBorder="1" applyAlignment="1">
      <alignment horizontal="center" vertical="center" wrapText="1"/>
    </xf>
    <xf numFmtId="0" fontId="37" fillId="0" borderId="38"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8" fillId="4" borderId="50" xfId="0" applyFont="1" applyFill="1" applyBorder="1" applyAlignment="1">
      <alignment horizontal="center" vertical="center" wrapText="1"/>
    </xf>
    <xf numFmtId="0" fontId="8" fillId="4" borderId="51"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37" fillId="0" borderId="14" xfId="0" applyFont="1" applyBorder="1" applyAlignment="1">
      <alignment horizontal="center" vertical="center" wrapText="1"/>
    </xf>
    <xf numFmtId="0" fontId="15" fillId="0" borderId="14" xfId="0" applyFont="1" applyBorder="1" applyAlignment="1">
      <alignment horizontal="center"/>
    </xf>
    <xf numFmtId="0" fontId="37" fillId="0" borderId="14" xfId="0" applyFont="1" applyBorder="1" applyAlignment="1">
      <alignment horizontal="left" vertical="center"/>
    </xf>
  </cellXfs>
  <cellStyles count="4">
    <cellStyle name="Normal 2" xfId="3"/>
    <cellStyle name="常规" xfId="0" builtinId="0"/>
    <cellStyle name="超链接" xfId="2" builtinId="8"/>
    <cellStyle name="千位分隔" xfId="1" builtinId="3"/>
  </cellStyles>
  <dxfs count="45">
    <dxf>
      <font>
        <b val="0"/>
        <i val="0"/>
        <strike val="0"/>
        <condense val="0"/>
        <extend val="0"/>
        <outline val="0"/>
        <shadow val="0"/>
        <u val="none"/>
        <vertAlign val="baseline"/>
        <sz val="10"/>
        <color theme="1"/>
        <name val="Arial Narrow"/>
        <scheme val="none"/>
      </font>
      <numFmt numFmtId="179" formatCode="_-* #,##0_-;\-* #,##0_-;_-* &quot;-&quot;??_-;_-@_-"/>
      <alignment horizontal="general" vertical="center" textRotation="0" wrapText="1" indent="0" justifyLastLine="0" shrinkToFit="0" readingOrder="0"/>
      <border diagonalUp="0" diagonalDown="0">
        <left style="thin">
          <color theme="0"/>
        </left>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3" formatCode="#,##0"/>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79"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79"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79"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79"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79"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79"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79"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rgb="FF000000"/>
        <name val="Arial Narrow"/>
        <scheme val="none"/>
      </font>
      <alignment horizontal="general" vertical="center" textRotation="0" wrapText="1" indent="0" justifyLastLine="0" shrinkToFit="0" readingOrder="0"/>
    </dxf>
    <dxf>
      <border>
        <bottom style="thin">
          <color auto="1"/>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dxf>
    <dxf>
      <font>
        <b/>
        <i val="0"/>
        <strike val="0"/>
        <condense val="0"/>
        <extend val="0"/>
        <outline val="0"/>
        <shadow val="0"/>
        <u val="none"/>
        <vertAlign val="baseline"/>
        <sz val="10"/>
        <color theme="1"/>
        <name val="Arial Narrow"/>
        <scheme val="none"/>
      </font>
      <numFmt numFmtId="180" formatCode="#,##0_ ;\-#,##0\ "/>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79"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79"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79"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79"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79"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79"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79" formatCode="_-* #,##0_-;\-* #,##0_-;_-* &quot;-&quot;??_-;_-@_-"/>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dxf>
    <dxf>
      <border>
        <bottom style="thin">
          <color theme="0"/>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right/>
        <top/>
        <bottom/>
        <vertical/>
        <horizontal/>
      </border>
    </dxf>
    <dxf>
      <fill>
        <patternFill>
          <bgColor theme="0" tint="-4.9989318521683403E-2"/>
        </patternFill>
      </fill>
      <border>
        <left style="thin">
          <color auto="1"/>
        </left>
        <right style="thin">
          <color auto="1"/>
        </right>
        <vertical/>
        <horizontal/>
      </border>
    </dxf>
    <dxf>
      <font>
        <color auto="1"/>
      </font>
      <fill>
        <patternFill>
          <bgColor theme="0"/>
        </patternFill>
      </fill>
      <border>
        <bottom/>
      </border>
    </dxf>
    <dxf>
      <border>
        <left/>
        <right/>
        <top style="thin">
          <color auto="1"/>
        </top>
        <bottom/>
        <vertical/>
        <horizontal/>
      </border>
    </dxf>
    <dxf>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ont>
        <color theme="0"/>
      </font>
    </dxf>
    <dxf>
      <font>
        <color theme="0"/>
      </font>
      <fill>
        <patternFill>
          <bgColor theme="0"/>
        </patternFill>
      </fill>
      <border>
        <left/>
        <right/>
        <top style="thin">
          <color auto="1"/>
        </top>
        <bottom/>
        <vertical/>
        <horizontal/>
      </border>
    </dxf>
    <dxf>
      <border>
        <top style="thin">
          <color auto="1"/>
        </top>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Radio" checked="Checked" firstButton="1" fmlaLink="'Cover Page - do not edit'!$L$1" lockText="1"/>
</file>

<file path=xl/ctrlProps/ctrlProp2.xml><?xml version="1.0" encoding="utf-8"?>
<formControlPr xmlns="http://schemas.microsoft.com/office/spreadsheetml/2009/9/main" objectType="Radio" lockText="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Radio" checked="Checked" firstButton="1" fmlaLink="$L$1" lockText="1"/>
</file>

<file path=xl/ctrlProps/ctrlProp5.xml><?xml version="1.0" encoding="utf-8"?>
<formControlPr xmlns="http://schemas.microsoft.com/office/spreadsheetml/2009/9/main" objectType="Radio"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123825</xdr:colOff>
          <xdr:row>22</xdr:row>
          <xdr:rowOff>76200</xdr:rowOff>
        </xdr:from>
        <xdr:to>
          <xdr:col>2</xdr:col>
          <xdr:colOff>847725</xdr:colOff>
          <xdr:row>22</xdr:row>
          <xdr:rowOff>295275</xdr:rowOff>
        </xdr:to>
        <xdr:grpSp>
          <xdr:nvGrpSpPr>
            <xdr:cNvPr id="2" name="Group 1"/>
            <xdr:cNvGrpSpPr/>
          </xdr:nvGrpSpPr>
          <xdr:grpSpPr>
            <a:xfrm>
              <a:off x="123825" y="8559800"/>
              <a:ext cx="2838451" cy="219075"/>
              <a:chOff x="447675" y="5381625"/>
              <a:chExt cx="2743200" cy="219075"/>
            </a:xfrm>
            <a:gradFill>
              <a:gsLst>
                <a:gs pos="0">
                  <a:schemeClr val="accent1">
                    <a:lumMod val="5000"/>
                    <a:lumOff val="95000"/>
                  </a:schemeClr>
                </a:gs>
                <a:gs pos="56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effectLst>
              <a:outerShdw blurRad="50800" dist="38100" dir="2700000" algn="tl" rotWithShape="0">
                <a:prstClr val="black">
                  <a:alpha val="40000"/>
                </a:prstClr>
              </a:outerShdw>
            </a:effectLst>
          </xdr:grpSpPr>
          <xdr:sp macro="" textlink="">
            <xdr:nvSpPr>
              <xdr:cNvPr id="2052" name="Option Button 4" hidden="1">
                <a:extLst>
                  <a:ext uri="{63B3BB69-23CF-44E3-9099-C40C66FF867C}">
                    <a14:compatExt spid="_x0000_s2052"/>
                  </a:ext>
                </a:extLst>
              </xdr:cNvPr>
              <xdr:cNvSpPr/>
            </xdr:nvSpPr>
            <xdr:spPr bwMode="auto">
              <a:xfrm>
                <a:off x="447675" y="5381625"/>
                <a:ext cx="138112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CN" altLang="en-US" sz="800" b="0" i="0" u="none" strike="noStrike" baseline="0">
                    <a:solidFill>
                      <a:srgbClr val="000000"/>
                    </a:solidFill>
                    <a:latin typeface="Tahoma"/>
                    <a:cs typeface="Tahoma"/>
                  </a:rPr>
                  <a:t>Original Submission</a:t>
                </a:r>
              </a:p>
            </xdr:txBody>
          </xdr:sp>
          <xdr:sp macro="" textlink="">
            <xdr:nvSpPr>
              <xdr:cNvPr id="2053" name="Option Button 5" hidden="1">
                <a:extLst>
                  <a:ext uri="{63B3BB69-23CF-44E3-9099-C40C66FF867C}">
                    <a14:compatExt spid="_x0000_s2053"/>
                  </a:ext>
                </a:extLst>
              </xdr:cNvPr>
              <xdr:cNvSpPr/>
            </xdr:nvSpPr>
            <xdr:spPr bwMode="auto">
              <a:xfrm>
                <a:off x="1914525" y="5381625"/>
                <a:ext cx="1276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CN" altLang="en-US" sz="800" b="0" i="0" u="none" strike="noStrike" baseline="0">
                    <a:solidFill>
                      <a:srgbClr val="000000"/>
                    </a:solidFill>
                    <a:latin typeface="Tahoma"/>
                    <a:cs typeface="Tahoma"/>
                  </a:rPr>
                  <a:t>Amended Report</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152400</xdr:colOff>
          <xdr:row>6</xdr:row>
          <xdr:rowOff>99060</xdr:rowOff>
        </xdr:from>
        <xdr:to>
          <xdr:col>12</xdr:col>
          <xdr:colOff>0</xdr:colOff>
          <xdr:row>9</xdr:row>
          <xdr:rowOff>0</xdr:rowOff>
        </xdr:to>
        <xdr:sp macro="" textlink="">
          <xdr:nvSpPr>
            <xdr:cNvPr id="1044" name="Group Box 20" hidden="1">
              <a:extLst>
                <a:ext uri="{63B3BB69-23CF-44E3-9099-C40C66FF867C}">
                  <a14:compatExt spid="_x0000_s104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xdr:row>
          <xdr:rowOff>0</xdr:rowOff>
        </xdr:from>
        <xdr:to>
          <xdr:col>4</xdr:col>
          <xdr:colOff>685800</xdr:colOff>
          <xdr:row>4</xdr:row>
          <xdr:rowOff>220980</xdr:rowOff>
        </xdr:to>
        <xdr:sp macro="" textlink="">
          <xdr:nvSpPr>
            <xdr:cNvPr id="1049" name="Option Button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CN" altLang="en-US" sz="800" b="0" i="0" u="none" strike="noStrike" baseline="0">
                  <a:solidFill>
                    <a:srgbClr val="000000"/>
                  </a:solidFill>
                  <a:latin typeface="Tahoma"/>
                  <a:cs typeface="Tahoma"/>
                </a:rPr>
                <a:t>Amended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xdr:row>
          <xdr:rowOff>76200</xdr:rowOff>
        </xdr:from>
        <xdr:to>
          <xdr:col>4</xdr:col>
          <xdr:colOff>792480</xdr:colOff>
          <xdr:row>4</xdr:row>
          <xdr:rowOff>38100</xdr:rowOff>
        </xdr:to>
        <xdr:sp macro="" textlink="">
          <xdr:nvSpPr>
            <xdr:cNvPr id="1048" name="Option Button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CN" altLang="en-US" sz="800" b="0" i="0" u="none" strike="noStrike" baseline="0">
                  <a:solidFill>
                    <a:srgbClr val="000000"/>
                  </a:solidFill>
                  <a:latin typeface="Tahoma"/>
                  <a:cs typeface="Tahoma"/>
                </a:rPr>
                <a:t>Original Submission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frankli/AppData/Roaming/OpenText/OTEdit/EC_GCDOCS_NRCan/c13096905/V2_ESTMA_XLS_Reporting_Templat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013;&#22269;&#21512;&#24182;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yments by Payee"/>
      <sheetName val="Sheet2"/>
      <sheetName val="Sheet3"/>
      <sheetName val="Payments by Project"/>
    </sheetNames>
    <sheetDataSet>
      <sheetData sheetId="0" refreshError="1"/>
      <sheetData sheetId="1" refreshError="1"/>
      <sheetData sheetId="2" refreshError="1">
        <row r="3">
          <cell r="B3" t="str">
            <v xml:space="preserve">Click to select payment category/
Cliquez pour sélectionner une catégorie </v>
          </cell>
        </row>
        <row r="4">
          <cell r="B4" t="str">
            <v>Bonuses / 
Primes</v>
          </cell>
        </row>
        <row r="5">
          <cell r="B5" t="str">
            <v>Dividends / 
Dividendes</v>
          </cell>
        </row>
        <row r="6">
          <cell r="B6" t="str">
            <v>Fees / Frais</v>
          </cell>
        </row>
        <row r="7">
          <cell r="B7" t="str">
            <v>Infrasructure improvement / Amélioration d'infrastructure</v>
          </cell>
        </row>
        <row r="8">
          <cell r="B8" t="str">
            <v>Productions Entitlements / 
Droits découlant de la production</v>
          </cell>
        </row>
        <row r="9">
          <cell r="B9" t="str">
            <v>Royalties / 
Redevance</v>
          </cell>
        </row>
        <row r="10">
          <cell r="B10" t="str">
            <v>Taxes</v>
          </cell>
        </row>
      </sheetData>
      <sheetData sheetId="3" refreshError="1">
        <row r="1">
          <cell r="D1" t="str">
            <v xml:space="preserve">Click to select a country/
Cliquez pour sélectionner un pays </v>
          </cell>
        </row>
        <row r="2">
          <cell r="D2" t="str">
            <v>Abkhazia</v>
          </cell>
        </row>
        <row r="3">
          <cell r="D3" t="str">
            <v>Afghanistan</v>
          </cell>
        </row>
        <row r="4">
          <cell r="D4" t="str">
            <v>Åland Islands (Finland)</v>
          </cell>
        </row>
        <row r="5">
          <cell r="D5" t="str">
            <v>Albania</v>
          </cell>
        </row>
        <row r="6">
          <cell r="D6" t="str">
            <v>Algeria</v>
          </cell>
        </row>
        <row r="7">
          <cell r="D7" t="str">
            <v>American Samoa (U.S.)</v>
          </cell>
        </row>
        <row r="8">
          <cell r="D8" t="str">
            <v>Andorra</v>
          </cell>
        </row>
        <row r="9">
          <cell r="D9" t="str">
            <v>Angola</v>
          </cell>
        </row>
        <row r="10">
          <cell r="D10" t="str">
            <v>Anguilla (UK)</v>
          </cell>
        </row>
        <row r="11">
          <cell r="D11" t="str">
            <v>Antigua and Barbuda</v>
          </cell>
        </row>
        <row r="12">
          <cell r="D12" t="str">
            <v>Argentina</v>
          </cell>
        </row>
        <row r="13">
          <cell r="D13" t="str">
            <v>Armenia</v>
          </cell>
        </row>
        <row r="14">
          <cell r="D14" t="str">
            <v>Aruba (Netherlands)</v>
          </cell>
        </row>
        <row r="15">
          <cell r="D15" t="str">
            <v>Australia</v>
          </cell>
        </row>
        <row r="16">
          <cell r="D16" t="str">
            <v>Austria</v>
          </cell>
        </row>
        <row r="17">
          <cell r="D17" t="str">
            <v>Azerbaijan</v>
          </cell>
        </row>
        <row r="18">
          <cell r="D18" t="str">
            <v>Bahrain</v>
          </cell>
        </row>
        <row r="19">
          <cell r="D19" t="str">
            <v>Bangladesh</v>
          </cell>
        </row>
        <row r="20">
          <cell r="D20" t="str">
            <v>Barbados</v>
          </cell>
        </row>
        <row r="21">
          <cell r="D21" t="str">
            <v>Belarus</v>
          </cell>
        </row>
        <row r="22">
          <cell r="D22" t="str">
            <v>Belgium</v>
          </cell>
        </row>
        <row r="23">
          <cell r="D23" t="str">
            <v>Belize</v>
          </cell>
        </row>
        <row r="24">
          <cell r="D24" t="str">
            <v>Benin</v>
          </cell>
        </row>
        <row r="25">
          <cell r="D25" t="str">
            <v>Bermuda (UK)</v>
          </cell>
        </row>
        <row r="26">
          <cell r="D26" t="str">
            <v>Bhutan</v>
          </cell>
        </row>
        <row r="27">
          <cell r="D27" t="str">
            <v>Bolivia</v>
          </cell>
        </row>
        <row r="28">
          <cell r="D28" t="str">
            <v>Bosnia and Herzegovina</v>
          </cell>
        </row>
        <row r="29">
          <cell r="D29" t="str">
            <v>Botswana</v>
          </cell>
        </row>
        <row r="30">
          <cell r="D30" t="str">
            <v>Brazil</v>
          </cell>
        </row>
        <row r="31">
          <cell r="D31" t="str">
            <v>British Virgin Islands (UK)</v>
          </cell>
        </row>
        <row r="32">
          <cell r="D32" t="str">
            <v>Brunei</v>
          </cell>
        </row>
        <row r="33">
          <cell r="D33" t="str">
            <v>Bulgaria</v>
          </cell>
        </row>
        <row r="34">
          <cell r="D34" t="str">
            <v>Burkina Faso</v>
          </cell>
        </row>
        <row r="35">
          <cell r="D35" t="str">
            <v>Burma</v>
          </cell>
        </row>
        <row r="36">
          <cell r="D36" t="str">
            <v>Burundi</v>
          </cell>
        </row>
        <row r="37">
          <cell r="D37" t="str">
            <v>Cambodia</v>
          </cell>
        </row>
        <row r="38">
          <cell r="D38" t="str">
            <v>Cameroon</v>
          </cell>
        </row>
        <row r="39">
          <cell r="D39" t="str">
            <v>Canada</v>
          </cell>
        </row>
        <row r="40">
          <cell r="D40" t="str">
            <v>Cape Verde</v>
          </cell>
        </row>
        <row r="41">
          <cell r="D41" t="str">
            <v>Caribbean Netherlands (Netherlands)</v>
          </cell>
        </row>
        <row r="42">
          <cell r="D42" t="str">
            <v>Cayman Islands (UK)</v>
          </cell>
        </row>
        <row r="43">
          <cell r="D43" t="str">
            <v>Central African Republic</v>
          </cell>
        </row>
        <row r="44">
          <cell r="D44" t="str">
            <v>Chad</v>
          </cell>
        </row>
        <row r="45">
          <cell r="D45" t="str">
            <v>Chile</v>
          </cell>
        </row>
        <row r="46">
          <cell r="D46" t="str">
            <v>China</v>
          </cell>
        </row>
        <row r="47">
          <cell r="D47" t="str">
            <v>Christmas Island (Australia)</v>
          </cell>
        </row>
        <row r="48">
          <cell r="D48" t="str">
            <v>Cocos (Keeling) Islands (Australia)</v>
          </cell>
        </row>
        <row r="49">
          <cell r="D49" t="str">
            <v>Collectivity of Saint Martin (France)</v>
          </cell>
        </row>
        <row r="50">
          <cell r="D50" t="str">
            <v>Colombia</v>
          </cell>
        </row>
        <row r="51">
          <cell r="D51" t="str">
            <v>Comoros</v>
          </cell>
        </row>
        <row r="52">
          <cell r="D52" t="str">
            <v>Cook Islands (New Zealand)</v>
          </cell>
        </row>
        <row r="53">
          <cell r="D53" t="str">
            <v>Costa Rica</v>
          </cell>
        </row>
        <row r="54">
          <cell r="D54" t="str">
            <v>Croatia</v>
          </cell>
        </row>
        <row r="55">
          <cell r="D55" t="str">
            <v>Cuba</v>
          </cell>
        </row>
        <row r="56">
          <cell r="D56" t="str">
            <v>Curaçao (Netherlands)</v>
          </cell>
        </row>
        <row r="57">
          <cell r="D57" t="str">
            <v>Cyprus</v>
          </cell>
        </row>
        <row r="58">
          <cell r="D58" t="str">
            <v>Czech Republic</v>
          </cell>
        </row>
        <row r="59">
          <cell r="D59" t="str">
            <v>Democratic Republic of the Congo</v>
          </cell>
        </row>
        <row r="60">
          <cell r="D60" t="str">
            <v>Denmark</v>
          </cell>
        </row>
        <row r="61">
          <cell r="D61" t="str">
            <v>Djibouti</v>
          </cell>
        </row>
        <row r="62">
          <cell r="D62" t="str">
            <v>Dominica</v>
          </cell>
        </row>
        <row r="63">
          <cell r="D63" t="str">
            <v>Dominican Republic</v>
          </cell>
        </row>
        <row r="64">
          <cell r="D64" t="str">
            <v>East Timor</v>
          </cell>
        </row>
        <row r="65">
          <cell r="D65" t="str">
            <v>Ecuador</v>
          </cell>
        </row>
        <row r="66">
          <cell r="D66" t="str">
            <v>Egypt</v>
          </cell>
        </row>
        <row r="67">
          <cell r="D67" t="str">
            <v>El Salvador</v>
          </cell>
        </row>
        <row r="68">
          <cell r="D68" t="str">
            <v>Equatorial Guinea</v>
          </cell>
        </row>
        <row r="69">
          <cell r="D69" t="str">
            <v>Eritrea</v>
          </cell>
        </row>
        <row r="70">
          <cell r="D70" t="str">
            <v>Estonia</v>
          </cell>
        </row>
        <row r="71">
          <cell r="D71" t="str">
            <v>Ethiopia</v>
          </cell>
        </row>
        <row r="72">
          <cell r="D72" t="str">
            <v>Falkland Islands (UK)</v>
          </cell>
        </row>
        <row r="73">
          <cell r="D73" t="str">
            <v>Faroe Islands (Denmark)</v>
          </cell>
        </row>
        <row r="74">
          <cell r="D74" t="str">
            <v>Federated States of Micronesia</v>
          </cell>
        </row>
        <row r="75">
          <cell r="D75" t="str">
            <v>Fiji</v>
          </cell>
        </row>
        <row r="76">
          <cell r="D76" t="str">
            <v>Finland</v>
          </cell>
        </row>
        <row r="77">
          <cell r="D77" t="str">
            <v>France</v>
          </cell>
        </row>
        <row r="78">
          <cell r="D78" t="str">
            <v>French Guiana (France)</v>
          </cell>
        </row>
        <row r="79">
          <cell r="D79" t="str">
            <v>French Polynesia (France)</v>
          </cell>
        </row>
        <row r="80">
          <cell r="D80" t="str">
            <v>Gabon</v>
          </cell>
        </row>
        <row r="81">
          <cell r="D81" t="str">
            <v>Georgia[Note 10]</v>
          </cell>
        </row>
        <row r="82">
          <cell r="D82" t="str">
            <v>Germany</v>
          </cell>
        </row>
        <row r="83">
          <cell r="D83" t="str">
            <v>Ghana</v>
          </cell>
        </row>
        <row r="84">
          <cell r="D84" t="str">
            <v>Gibraltar (UK)</v>
          </cell>
        </row>
        <row r="85">
          <cell r="D85" t="str">
            <v>Greece</v>
          </cell>
        </row>
        <row r="86">
          <cell r="D86" t="str">
            <v>Greenland (Denmark)</v>
          </cell>
        </row>
        <row r="87">
          <cell r="D87" t="str">
            <v>Grenada</v>
          </cell>
        </row>
        <row r="88">
          <cell r="D88" t="str">
            <v>Guadeloupe (France)</v>
          </cell>
        </row>
        <row r="89">
          <cell r="D89" t="str">
            <v>Guam (U.S.)</v>
          </cell>
        </row>
        <row r="90">
          <cell r="D90" t="str">
            <v>Guatemala</v>
          </cell>
        </row>
        <row r="91">
          <cell r="D91" t="str">
            <v>Guernsey (UK)</v>
          </cell>
        </row>
        <row r="92">
          <cell r="D92" t="str">
            <v>Guinea</v>
          </cell>
        </row>
        <row r="93">
          <cell r="D93" t="str">
            <v>Guinea-Bissau</v>
          </cell>
        </row>
        <row r="94">
          <cell r="D94" t="str">
            <v>Guyana</v>
          </cell>
        </row>
        <row r="95">
          <cell r="D95" t="str">
            <v>Haiti</v>
          </cell>
        </row>
        <row r="96">
          <cell r="D96" t="str">
            <v>Honduras</v>
          </cell>
        </row>
        <row r="97">
          <cell r="D97" t="str">
            <v>Hong Kong (China)</v>
          </cell>
        </row>
        <row r="98">
          <cell r="D98" t="str">
            <v>Hungary</v>
          </cell>
        </row>
        <row r="99">
          <cell r="D99" t="str">
            <v>Iceland</v>
          </cell>
        </row>
        <row r="100">
          <cell r="D100" t="str">
            <v>India</v>
          </cell>
        </row>
        <row r="101">
          <cell r="D101" t="str">
            <v>Indonesia</v>
          </cell>
        </row>
        <row r="102">
          <cell r="D102" t="str">
            <v>Iran</v>
          </cell>
        </row>
        <row r="103">
          <cell r="D103" t="str">
            <v>Iraq</v>
          </cell>
        </row>
        <row r="104">
          <cell r="D104" t="str">
            <v>Ireland</v>
          </cell>
        </row>
        <row r="105">
          <cell r="D105" t="str">
            <v>Isle of Man (UK)</v>
          </cell>
        </row>
        <row r="106">
          <cell r="D106" t="str">
            <v>Israel</v>
          </cell>
        </row>
        <row r="107">
          <cell r="D107" t="str">
            <v>Italy</v>
          </cell>
        </row>
        <row r="108">
          <cell r="D108" t="str">
            <v>Ivory Coast</v>
          </cell>
        </row>
        <row r="109">
          <cell r="D109" t="str">
            <v>Jamaica</v>
          </cell>
        </row>
        <row r="110">
          <cell r="D110" t="str">
            <v>Japan</v>
          </cell>
        </row>
        <row r="111">
          <cell r="D111" t="str">
            <v>Jersey (UK)</v>
          </cell>
        </row>
        <row r="112">
          <cell r="D112" t="str">
            <v>Jordan</v>
          </cell>
        </row>
        <row r="113">
          <cell r="D113" t="str">
            <v>Kazakhstan</v>
          </cell>
        </row>
        <row r="114">
          <cell r="D114" t="str">
            <v>Kenya</v>
          </cell>
        </row>
        <row r="115">
          <cell r="D115" t="str">
            <v>Kiribati</v>
          </cell>
        </row>
        <row r="116">
          <cell r="D116" t="str">
            <v>Kosovo</v>
          </cell>
        </row>
        <row r="117">
          <cell r="D117" t="str">
            <v>Kuwait</v>
          </cell>
        </row>
        <row r="118">
          <cell r="D118" t="str">
            <v>Kyrgyzstan</v>
          </cell>
        </row>
        <row r="119">
          <cell r="D119" t="str">
            <v>Laos</v>
          </cell>
        </row>
        <row r="120">
          <cell r="D120" t="str">
            <v>Latvia</v>
          </cell>
        </row>
        <row r="121">
          <cell r="D121" t="str">
            <v>Lebanon</v>
          </cell>
        </row>
        <row r="122">
          <cell r="D122" t="str">
            <v>Lesotho</v>
          </cell>
        </row>
        <row r="123">
          <cell r="D123" t="str">
            <v>Liberia</v>
          </cell>
        </row>
        <row r="124">
          <cell r="D124" t="str">
            <v>Libya</v>
          </cell>
        </row>
        <row r="125">
          <cell r="D125" t="str">
            <v>Liechtenstein</v>
          </cell>
        </row>
        <row r="126">
          <cell r="D126" t="str">
            <v>Lithuania</v>
          </cell>
        </row>
        <row r="127">
          <cell r="D127" t="str">
            <v>Luxembourg</v>
          </cell>
        </row>
        <row r="128">
          <cell r="D128" t="str">
            <v>Macau (China)</v>
          </cell>
        </row>
        <row r="129">
          <cell r="D129" t="str">
            <v>Macedonia</v>
          </cell>
        </row>
        <row r="130">
          <cell r="D130" t="str">
            <v>Madagascar</v>
          </cell>
        </row>
        <row r="131">
          <cell r="D131" t="str">
            <v>Malawi</v>
          </cell>
        </row>
        <row r="132">
          <cell r="D132" t="str">
            <v>Malaysia</v>
          </cell>
        </row>
        <row r="133">
          <cell r="D133" t="str">
            <v>Maldives</v>
          </cell>
        </row>
        <row r="134">
          <cell r="D134" t="str">
            <v>Mali</v>
          </cell>
        </row>
        <row r="135">
          <cell r="D135" t="str">
            <v>Malta</v>
          </cell>
        </row>
        <row r="136">
          <cell r="D136" t="str">
            <v>Marshall Islands</v>
          </cell>
        </row>
        <row r="137">
          <cell r="D137" t="str">
            <v>Martinique (France)</v>
          </cell>
        </row>
        <row r="138">
          <cell r="D138" t="str">
            <v>Mauritania</v>
          </cell>
        </row>
        <row r="139">
          <cell r="D139" t="str">
            <v>Mauritius</v>
          </cell>
        </row>
        <row r="140">
          <cell r="D140" t="str">
            <v>Mayotte (France)</v>
          </cell>
        </row>
        <row r="141">
          <cell r="D141" t="str">
            <v>Mexico</v>
          </cell>
        </row>
        <row r="142">
          <cell r="D142" t="str">
            <v>Moldova</v>
          </cell>
        </row>
        <row r="143">
          <cell r="D143" t="str">
            <v>Monaco</v>
          </cell>
        </row>
        <row r="144">
          <cell r="D144" t="str">
            <v>Mongolia</v>
          </cell>
        </row>
        <row r="145">
          <cell r="D145" t="str">
            <v>Montenegro</v>
          </cell>
        </row>
        <row r="146">
          <cell r="D146" t="str">
            <v>Montserrat (UK)</v>
          </cell>
        </row>
        <row r="147">
          <cell r="D147" t="str">
            <v>Morocco</v>
          </cell>
        </row>
        <row r="148">
          <cell r="D148" t="str">
            <v>Mozambique</v>
          </cell>
        </row>
        <row r="149">
          <cell r="D149" t="str">
            <v>Namibia</v>
          </cell>
        </row>
        <row r="150">
          <cell r="D150" t="str">
            <v>Nauru</v>
          </cell>
        </row>
        <row r="151">
          <cell r="D151" t="str">
            <v>Nepal</v>
          </cell>
        </row>
        <row r="152">
          <cell r="D152" t="str">
            <v>Netherlands</v>
          </cell>
        </row>
        <row r="153">
          <cell r="D153" t="str">
            <v>New Caledonia (France)</v>
          </cell>
        </row>
        <row r="154">
          <cell r="D154" t="str">
            <v>New Zealand</v>
          </cell>
        </row>
        <row r="155">
          <cell r="D155" t="str">
            <v>Nicaragua</v>
          </cell>
        </row>
        <row r="156">
          <cell r="D156" t="str">
            <v>Niger</v>
          </cell>
        </row>
        <row r="157">
          <cell r="D157" t="str">
            <v>Nigeria</v>
          </cell>
        </row>
        <row r="158">
          <cell r="D158" t="str">
            <v>Niue (New Zealand)</v>
          </cell>
        </row>
        <row r="159">
          <cell r="D159" t="str">
            <v>Norfolk Island (Australia)</v>
          </cell>
        </row>
        <row r="160">
          <cell r="D160" t="str">
            <v>North Korea</v>
          </cell>
        </row>
        <row r="161">
          <cell r="D161" t="str">
            <v>Northern Cyprus</v>
          </cell>
        </row>
        <row r="162">
          <cell r="D162" t="str">
            <v>Northern Mariana Islands (U.S.)</v>
          </cell>
        </row>
        <row r="163">
          <cell r="D163" t="str">
            <v>Norway</v>
          </cell>
        </row>
        <row r="164">
          <cell r="D164" t="str">
            <v>Oman</v>
          </cell>
        </row>
        <row r="165">
          <cell r="D165" t="str">
            <v>Pakistan</v>
          </cell>
        </row>
        <row r="166">
          <cell r="D166" t="str">
            <v>Palau</v>
          </cell>
        </row>
        <row r="167">
          <cell r="D167" t="str">
            <v>Palestine</v>
          </cell>
        </row>
        <row r="168">
          <cell r="D168" t="str">
            <v>Panama</v>
          </cell>
        </row>
        <row r="169">
          <cell r="D169" t="str">
            <v>Papua New Guinea</v>
          </cell>
        </row>
        <row r="170">
          <cell r="D170" t="str">
            <v>Paraguay</v>
          </cell>
        </row>
        <row r="171">
          <cell r="D171" t="str">
            <v>Peru</v>
          </cell>
        </row>
        <row r="172">
          <cell r="D172" t="str">
            <v>Philippines</v>
          </cell>
        </row>
        <row r="173">
          <cell r="D173" t="str">
            <v>Pitcairn Islands (UK)</v>
          </cell>
        </row>
        <row r="174">
          <cell r="D174" t="str">
            <v>Poland</v>
          </cell>
        </row>
        <row r="175">
          <cell r="D175" t="str">
            <v>Portugal</v>
          </cell>
        </row>
        <row r="176">
          <cell r="D176" t="str">
            <v>Puerto Rico (U.S.)</v>
          </cell>
        </row>
        <row r="177">
          <cell r="D177" t="str">
            <v>Qatar</v>
          </cell>
        </row>
        <row r="178">
          <cell r="D178" t="str">
            <v>Republic of the Congo</v>
          </cell>
        </row>
        <row r="179">
          <cell r="D179" t="str">
            <v>Réunion (France)</v>
          </cell>
        </row>
        <row r="180">
          <cell r="D180" t="str">
            <v>Romania</v>
          </cell>
        </row>
        <row r="181">
          <cell r="D181" t="str">
            <v>Russia</v>
          </cell>
        </row>
        <row r="182">
          <cell r="D182" t="str">
            <v>Rwanda</v>
          </cell>
        </row>
        <row r="183">
          <cell r="D183" t="str">
            <v>Saint Barthélemy (France)</v>
          </cell>
        </row>
        <row r="184">
          <cell r="D184" t="str">
            <v>Saint Helena, Ascension and Tristan da Cunha (UK)</v>
          </cell>
        </row>
        <row r="185">
          <cell r="D185" t="str">
            <v>Saint Kitts and Nevis</v>
          </cell>
        </row>
        <row r="186">
          <cell r="D186" t="str">
            <v>Saint Lucia</v>
          </cell>
        </row>
        <row r="187">
          <cell r="D187" t="str">
            <v>Saint Pierre and Miquelon (France)</v>
          </cell>
        </row>
        <row r="188">
          <cell r="D188" t="str">
            <v>Saint Vincent and the Grenadines</v>
          </cell>
        </row>
        <row r="189">
          <cell r="D189" t="str">
            <v>Samoa</v>
          </cell>
        </row>
        <row r="190">
          <cell r="D190" t="str">
            <v>San Marino</v>
          </cell>
        </row>
        <row r="191">
          <cell r="D191" t="str">
            <v>São Tomé and Príncipe</v>
          </cell>
        </row>
        <row r="192">
          <cell r="D192" t="str">
            <v>Saudi Arabia</v>
          </cell>
        </row>
        <row r="193">
          <cell r="D193" t="str">
            <v>Senegal</v>
          </cell>
        </row>
        <row r="194">
          <cell r="D194" t="str">
            <v>Serbia</v>
          </cell>
        </row>
        <row r="195">
          <cell r="D195" t="str">
            <v>Seychelles</v>
          </cell>
        </row>
        <row r="196">
          <cell r="D196" t="str">
            <v>Sierra Leone</v>
          </cell>
        </row>
        <row r="197">
          <cell r="D197" t="str">
            <v>Singapore</v>
          </cell>
        </row>
        <row r="198">
          <cell r="D198" t="str">
            <v>Sint Maarten (Netherlands)</v>
          </cell>
        </row>
        <row r="199">
          <cell r="D199" t="str">
            <v>Slovakia</v>
          </cell>
        </row>
        <row r="200">
          <cell r="D200" t="str">
            <v>Slovenia</v>
          </cell>
        </row>
        <row r="201">
          <cell r="D201" t="str">
            <v>Solomon Islands</v>
          </cell>
        </row>
        <row r="202">
          <cell r="D202" t="str">
            <v>Somalia</v>
          </cell>
        </row>
        <row r="203">
          <cell r="D203" t="str">
            <v>South Africa</v>
          </cell>
        </row>
        <row r="204">
          <cell r="D204" t="str">
            <v>South Korea</v>
          </cell>
        </row>
        <row r="205">
          <cell r="D205" t="str">
            <v>South Ossetia</v>
          </cell>
        </row>
        <row r="206">
          <cell r="D206" t="str">
            <v>South Sudan</v>
          </cell>
        </row>
        <row r="207">
          <cell r="D207" t="str">
            <v>Spain</v>
          </cell>
        </row>
        <row r="208">
          <cell r="D208" t="str">
            <v>Sri Lanka</v>
          </cell>
        </row>
        <row r="209">
          <cell r="D209" t="str">
            <v>Sudan</v>
          </cell>
        </row>
        <row r="210">
          <cell r="D210" t="str">
            <v>Suriname</v>
          </cell>
        </row>
        <row r="211">
          <cell r="D211" t="str">
            <v>Svalbard and Jan Mayen (Norway)</v>
          </cell>
        </row>
        <row r="212">
          <cell r="D212" t="str">
            <v>Swaziland</v>
          </cell>
        </row>
        <row r="213">
          <cell r="D213" t="str">
            <v>Sweden</v>
          </cell>
        </row>
        <row r="214">
          <cell r="D214" t="str">
            <v>Switzerland</v>
          </cell>
        </row>
        <row r="215">
          <cell r="D215" t="str">
            <v>Syria</v>
          </cell>
        </row>
        <row r="216">
          <cell r="D216" t="str">
            <v>Taiwan</v>
          </cell>
        </row>
        <row r="217">
          <cell r="D217" t="str">
            <v>Tajikistan</v>
          </cell>
        </row>
        <row r="218">
          <cell r="D218" t="str">
            <v>Tanzania</v>
          </cell>
        </row>
        <row r="219">
          <cell r="D219" t="str">
            <v>Thailand</v>
          </cell>
        </row>
        <row r="220">
          <cell r="D220" t="str">
            <v>The Bahamas</v>
          </cell>
        </row>
        <row r="221">
          <cell r="D221" t="str">
            <v>The Gambia</v>
          </cell>
        </row>
        <row r="222">
          <cell r="D222" t="str">
            <v>Togo</v>
          </cell>
        </row>
        <row r="223">
          <cell r="D223" t="str">
            <v>Tokelau (NZ)</v>
          </cell>
        </row>
        <row r="224">
          <cell r="D224" t="str">
            <v>Tonga</v>
          </cell>
        </row>
        <row r="225">
          <cell r="D225" t="str">
            <v>Transnistria</v>
          </cell>
        </row>
        <row r="226">
          <cell r="D226" t="str">
            <v>Trinidad and Tobago</v>
          </cell>
        </row>
        <row r="227">
          <cell r="D227" t="str">
            <v>Tunisia</v>
          </cell>
        </row>
        <row r="228">
          <cell r="D228" t="str">
            <v>Turkey</v>
          </cell>
        </row>
        <row r="229">
          <cell r="D229" t="str">
            <v>Turkmenistan</v>
          </cell>
        </row>
        <row r="230">
          <cell r="D230" t="str">
            <v>Turks and Caicos Islands (UK)</v>
          </cell>
        </row>
        <row r="231">
          <cell r="D231" t="str">
            <v>Tuvalu</v>
          </cell>
        </row>
        <row r="232">
          <cell r="D232" t="str">
            <v>Uganda</v>
          </cell>
        </row>
        <row r="233">
          <cell r="D233" t="str">
            <v>Ukraine</v>
          </cell>
        </row>
        <row r="234">
          <cell r="D234" t="str">
            <v>United Arab Emirates</v>
          </cell>
        </row>
        <row r="235">
          <cell r="D235" t="str">
            <v>United Kingdom</v>
          </cell>
        </row>
        <row r="236">
          <cell r="D236" t="str">
            <v>United States</v>
          </cell>
        </row>
        <row r="237">
          <cell r="D237" t="str">
            <v>United States Virgin Islands (U.S.)</v>
          </cell>
        </row>
        <row r="238">
          <cell r="D238" t="str">
            <v>Uruguay</v>
          </cell>
        </row>
        <row r="239">
          <cell r="D239" t="str">
            <v>Uzbekistan</v>
          </cell>
        </row>
        <row r="240">
          <cell r="D240" t="str">
            <v>Vanuatu</v>
          </cell>
        </row>
        <row r="241">
          <cell r="D241" t="str">
            <v>Vatican City</v>
          </cell>
        </row>
        <row r="242">
          <cell r="D242" t="str">
            <v>Venezuela</v>
          </cell>
        </row>
        <row r="243">
          <cell r="D243" t="str">
            <v>Vietnam</v>
          </cell>
        </row>
        <row r="244">
          <cell r="D244" t="str">
            <v>Wallis and Futuna (France)</v>
          </cell>
        </row>
        <row r="245">
          <cell r="D245" t="str">
            <v>Western Sahara</v>
          </cell>
        </row>
        <row r="246">
          <cell r="D246" t="str">
            <v>Yemen</v>
          </cell>
        </row>
        <row r="247">
          <cell r="D247" t="str">
            <v>Zambia</v>
          </cell>
        </row>
        <row r="248">
          <cell r="D248" t="str">
            <v>Zimbabwe</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合并"/>
      <sheetName val="Sheet1"/>
      <sheetName val="TJ"/>
      <sheetName val="ZJ"/>
      <sheetName val="SZ"/>
      <sheetName val="SH"/>
      <sheetName val="本部"/>
      <sheetName val="深海"/>
      <sheetName val="非常规"/>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ables/table1.xml><?xml version="1.0" encoding="utf-8"?>
<table xmlns="http://schemas.openxmlformats.org/spreadsheetml/2006/main" id="1" name="Table2" displayName="Table2" ref="A9:L85" totalsRowShown="0" headerRowDxfId="28" dataDxfId="26" headerRowBorderDxfId="27">
  <tableColumns count="12">
    <tableColumn id="1" name="Country" dataDxfId="25"/>
    <tableColumn id="2" name="Payee Name1" dataDxfId="24"/>
    <tableColumn id="3" name="Departments, Agency, etc… within Payee that Received Payments2" dataDxfId="23"/>
    <tableColumn id="8" name="Taxes" dataDxfId="22">
      <calculatedColumnFormula>ROUND([2]Sheet3!C3,-4)</calculatedColumnFormula>
    </tableColumn>
    <tableColumn id="5" name="Royalties" dataDxfId="21"/>
    <tableColumn id="7" name="Fees" dataDxfId="20"/>
    <tableColumn id="4" name="Production Entitlements" dataDxfId="19"/>
    <tableColumn id="6" name="Bonuses" dataDxfId="18"/>
    <tableColumn id="9" name="Dividends" dataDxfId="17"/>
    <tableColumn id="10" name="Infrastructure Improvement Payments" dataDxfId="16"/>
    <tableColumn id="11" name="Total Amount paid to Payee" dataDxfId="15">
      <calculatedColumnFormula>IF(SUM(Table2[[#This Row],[Taxes]:[Infrastructure Improvement Payments]])=0,"",SUM(Table2[[#This Row],[Taxes]:[Infrastructure Improvement Payments]]))</calculatedColumnFormula>
    </tableColumn>
    <tableColumn id="12" name="Notes34" dataDxfId="14"/>
  </tableColumns>
  <tableStyleInfo name="TableStyleMedium9" showFirstColumn="0" showLastColumn="0" showRowStripes="1" showColumnStripes="0"/>
</table>
</file>

<file path=xl/tables/table2.xml><?xml version="1.0" encoding="utf-8"?>
<table xmlns="http://schemas.openxmlformats.org/spreadsheetml/2006/main" id="3" name="Table25" displayName="Table25" ref="A9:K80" totalsRowShown="0" headerRowDxfId="13" dataDxfId="11" headerRowBorderDxfId="12">
  <tableColumns count="11">
    <tableColumn id="1" name="Country" dataDxfId="10"/>
    <tableColumn id="2" name="Project Name1" dataDxfId="9"/>
    <tableColumn id="3" name="Taxes" dataDxfId="8">
      <calculatedColumnFormula>ROUND([2]Sheet3!D18,-4)</calculatedColumnFormula>
    </tableColumn>
    <tableColumn id="8" name="Royalties" dataDxfId="7">
      <calculatedColumnFormula>ROUND([2]Sheet3!E18,-4)</calculatedColumnFormula>
    </tableColumn>
    <tableColumn id="5" name="Fees" dataDxfId="6">
      <calculatedColumnFormula>ROUND([2]Sheet3!F18,-4)</calculatedColumnFormula>
    </tableColumn>
    <tableColumn id="7" name="Production Entitlements" dataDxfId="5">
      <calculatedColumnFormula>ROUND([2]Sheet3!G18,-4)</calculatedColumnFormula>
    </tableColumn>
    <tableColumn id="4" name="Bonuses" dataDxfId="4">
      <calculatedColumnFormula>ROUND([2]Sheet3!H18,-4)</calculatedColumnFormula>
    </tableColumn>
    <tableColumn id="6" name="Dividends" dataDxfId="3">
      <calculatedColumnFormula>ROUND([2]Sheet3!I18,-4)</calculatedColumnFormula>
    </tableColumn>
    <tableColumn id="9" name="Infrastructure Improvement Payments" dataDxfId="2">
      <calculatedColumnFormula>ROUND([2]Sheet3!J18,-4)</calculatedColumnFormula>
    </tableColumn>
    <tableColumn id="10" name="Total Amount paid by Project" dataDxfId="1">
      <calculatedColumnFormula>IF(SUM(Table25[[#This Row],[Taxes]:[Infrastructure Improvement Payments]])=0,"",SUM(Table25[[#This Row],[Taxes]:[Infrastructure Improvement Payments]]))</calculatedColumnFormula>
    </tableColumn>
    <tableColumn id="11" name="Notes23" dataDxfId="0">
      <calculatedColumnFormula>IF(SUM(Table25[[#This Row],[Royalties]:[Total Amount paid by Project]])=0,"",SUM(Table25[[#This Row],[Royalties]:[Total Amount paid by Project]]))</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noocltd.com/attach/0/09145dab71744aa6a1ccdfd4fcfa8e8e.xlsx"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6" tint="0.39997558519241921"/>
    <pageSetUpPr fitToPage="1"/>
  </sheetPr>
  <dimension ref="A1:L52"/>
  <sheetViews>
    <sheetView showGridLines="0" topLeftCell="A22" zoomScaleNormal="100" workbookViewId="0">
      <selection activeCell="C24" sqref="C24"/>
    </sheetView>
  </sheetViews>
  <sheetFormatPr defaultRowHeight="14.4" x14ac:dyDescent="0.25"/>
  <cols>
    <col min="1" max="1" width="17.5546875" style="9" customWidth="1"/>
    <col min="2" max="2" width="12.77734375" customWidth="1"/>
    <col min="3" max="3" width="48.21875" style="11" customWidth="1"/>
    <col min="4" max="4" width="1.5546875" customWidth="1"/>
    <col min="5" max="5" width="93.44140625" style="16" customWidth="1"/>
  </cols>
  <sheetData>
    <row r="1" spans="1:12" ht="30" customHeight="1" x14ac:dyDescent="0.25">
      <c r="A1" s="57" t="s">
        <v>27</v>
      </c>
      <c r="B1" s="58"/>
      <c r="C1" s="58"/>
      <c r="D1" s="58"/>
      <c r="E1" s="59"/>
      <c r="L1" s="32">
        <v>1</v>
      </c>
    </row>
    <row r="2" spans="1:12" x14ac:dyDescent="0.25">
      <c r="A2" s="20"/>
    </row>
    <row r="3" spans="1:12" x14ac:dyDescent="0.25">
      <c r="A3" s="20" t="s">
        <v>32</v>
      </c>
    </row>
    <row r="4" spans="1:12" ht="45" customHeight="1" x14ac:dyDescent="0.25">
      <c r="A4" s="141" t="s">
        <v>451</v>
      </c>
      <c r="B4" s="141"/>
      <c r="C4" s="141"/>
      <c r="D4" s="141"/>
      <c r="E4" s="141"/>
    </row>
    <row r="5" spans="1:12" ht="15" customHeight="1" x14ac:dyDescent="0.25">
      <c r="A5" s="48"/>
      <c r="B5" s="48"/>
      <c r="C5" s="48"/>
      <c r="D5" s="48"/>
      <c r="E5" s="48"/>
    </row>
    <row r="6" spans="1:12" ht="15" customHeight="1" x14ac:dyDescent="0.25">
      <c r="A6" s="134" t="s">
        <v>28</v>
      </c>
      <c r="B6" s="134"/>
      <c r="C6" s="134"/>
      <c r="D6" s="134"/>
      <c r="E6" s="134"/>
      <c r="F6" s="1"/>
      <c r="G6" s="1"/>
      <c r="H6" s="1"/>
      <c r="I6" s="1"/>
      <c r="J6" s="1"/>
      <c r="K6" s="1"/>
    </row>
    <row r="7" spans="1:12" ht="15" customHeight="1" x14ac:dyDescent="0.25">
      <c r="A7" s="34"/>
      <c r="B7" s="34"/>
      <c r="C7" s="10"/>
      <c r="D7" s="1"/>
      <c r="E7" s="17"/>
      <c r="F7" s="1"/>
      <c r="G7" s="1"/>
      <c r="H7" s="1"/>
      <c r="I7" s="1"/>
      <c r="J7" s="1"/>
      <c r="K7" s="1"/>
    </row>
    <row r="8" spans="1:12" x14ac:dyDescent="0.25">
      <c r="A8" s="149" t="s">
        <v>475</v>
      </c>
      <c r="B8" s="149"/>
      <c r="C8" s="52" t="s">
        <v>485</v>
      </c>
      <c r="D8" s="1"/>
      <c r="E8" s="35" t="s">
        <v>452</v>
      </c>
      <c r="F8" s="1"/>
      <c r="G8" s="1"/>
      <c r="H8" s="1"/>
      <c r="I8" s="1"/>
      <c r="J8" s="1"/>
      <c r="K8" s="1"/>
    </row>
    <row r="9" spans="1:12" ht="72" x14ac:dyDescent="0.25">
      <c r="A9" s="145" t="s">
        <v>31</v>
      </c>
      <c r="B9" s="145"/>
      <c r="C9" s="52" t="s">
        <v>486</v>
      </c>
      <c r="D9" s="1"/>
      <c r="E9" s="35" t="s">
        <v>463</v>
      </c>
      <c r="F9" s="1"/>
      <c r="G9" s="1"/>
      <c r="H9" s="1"/>
      <c r="I9" s="1"/>
      <c r="J9" s="1"/>
      <c r="K9" s="1"/>
    </row>
    <row r="10" spans="1:12" ht="45" customHeight="1" x14ac:dyDescent="0.25">
      <c r="A10" s="137" t="s">
        <v>2</v>
      </c>
      <c r="B10" s="31" t="s">
        <v>24</v>
      </c>
      <c r="C10" s="126" t="s">
        <v>622</v>
      </c>
      <c r="D10" s="1"/>
      <c r="E10" s="35" t="s">
        <v>462</v>
      </c>
      <c r="F10" s="1"/>
      <c r="G10" s="1"/>
      <c r="H10" s="1"/>
      <c r="I10" s="1"/>
      <c r="J10" s="1"/>
      <c r="K10" s="1"/>
    </row>
    <row r="11" spans="1:12" ht="57.6" x14ac:dyDescent="0.25">
      <c r="A11" s="138"/>
      <c r="B11" s="31" t="s">
        <v>25</v>
      </c>
      <c r="C11" s="126" t="s">
        <v>623</v>
      </c>
      <c r="D11" s="1"/>
      <c r="E11" s="35" t="s">
        <v>453</v>
      </c>
      <c r="F11" s="1"/>
      <c r="G11" s="1"/>
      <c r="H11" s="1"/>
      <c r="I11" s="1"/>
      <c r="J11" s="1"/>
      <c r="K11" s="1"/>
    </row>
    <row r="12" spans="1:12" ht="45" customHeight="1" x14ac:dyDescent="0.25">
      <c r="A12" s="136" t="s">
        <v>457</v>
      </c>
      <c r="B12" s="136"/>
      <c r="C12" s="53"/>
      <c r="D12" s="1"/>
      <c r="E12" s="36" t="s">
        <v>473</v>
      </c>
      <c r="F12" s="1"/>
      <c r="G12" s="1"/>
      <c r="H12" s="1"/>
      <c r="I12" s="1"/>
      <c r="J12" s="1"/>
      <c r="K12" s="1"/>
    </row>
    <row r="13" spans="1:12" ht="15" customHeight="1" x14ac:dyDescent="0.25">
      <c r="A13" s="38"/>
      <c r="B13" s="38"/>
      <c r="C13" s="40"/>
      <c r="D13" s="1"/>
      <c r="E13" s="39"/>
      <c r="F13" s="1"/>
      <c r="G13" s="1"/>
      <c r="H13" s="1"/>
      <c r="I13" s="1"/>
      <c r="J13" s="1"/>
      <c r="K13" s="1"/>
    </row>
    <row r="14" spans="1:12" ht="15" customHeight="1" x14ac:dyDescent="0.25">
      <c r="A14" s="135" t="s">
        <v>30</v>
      </c>
      <c r="B14" s="135"/>
      <c r="C14" s="135"/>
      <c r="D14" s="135"/>
      <c r="E14" s="135"/>
      <c r="F14" s="1"/>
      <c r="G14" s="1"/>
      <c r="H14" s="1"/>
      <c r="I14" s="1"/>
      <c r="J14" s="1"/>
      <c r="K14" s="1"/>
    </row>
    <row r="15" spans="1:12" ht="15" customHeight="1" x14ac:dyDescent="0.25">
      <c r="A15" s="22"/>
      <c r="B15" s="1"/>
      <c r="C15" s="10"/>
      <c r="D15" s="1"/>
      <c r="E15" s="17"/>
      <c r="F15" s="1"/>
      <c r="G15" s="1"/>
      <c r="H15" s="1"/>
      <c r="I15" s="1"/>
      <c r="J15" s="1"/>
      <c r="K15" s="1"/>
    </row>
    <row r="16" spans="1:12" ht="84" customHeight="1" x14ac:dyDescent="0.25">
      <c r="A16" s="136" t="s">
        <v>34</v>
      </c>
      <c r="B16" s="136"/>
      <c r="C16" s="54" t="s">
        <v>488</v>
      </c>
      <c r="D16" s="49"/>
      <c r="E16" s="35" t="s">
        <v>480</v>
      </c>
      <c r="F16" s="1"/>
      <c r="G16" s="1"/>
      <c r="H16" s="1"/>
      <c r="I16" s="1"/>
      <c r="J16" s="1"/>
      <c r="K16" s="1"/>
    </row>
    <row r="17" spans="1:11" ht="60" customHeight="1" x14ac:dyDescent="0.25">
      <c r="A17" s="147" t="str">
        <f>IF($C$16="yes","Additional Subsidiary Reporting Entities Included","")</f>
        <v>Additional Subsidiary Reporting Entities Included</v>
      </c>
      <c r="B17" s="148"/>
      <c r="C17" s="53" t="s">
        <v>487</v>
      </c>
      <c r="D17" s="1"/>
      <c r="E17" s="35" t="s">
        <v>472</v>
      </c>
      <c r="F17" s="1"/>
      <c r="G17" s="1"/>
      <c r="H17" s="1"/>
      <c r="I17" s="1"/>
      <c r="J17" s="1"/>
      <c r="K17" s="1"/>
    </row>
    <row r="18" spans="1:11" s="11" customFormat="1" ht="15" customHeight="1" x14ac:dyDescent="0.25">
      <c r="A18" s="21"/>
      <c r="B18" s="10"/>
      <c r="C18" s="10"/>
      <c r="D18" s="10"/>
      <c r="E18" s="19"/>
      <c r="F18" s="10"/>
      <c r="G18" s="10"/>
      <c r="H18" s="10"/>
      <c r="I18" s="10"/>
      <c r="J18" s="10"/>
      <c r="K18" s="10"/>
    </row>
    <row r="19" spans="1:11" s="11" customFormat="1" ht="15" customHeight="1" x14ac:dyDescent="0.25">
      <c r="A19" s="134" t="s">
        <v>29</v>
      </c>
      <c r="B19" s="134"/>
      <c r="C19" s="134"/>
      <c r="D19" s="134"/>
      <c r="E19" s="134"/>
      <c r="F19" s="10"/>
      <c r="G19" s="10"/>
      <c r="H19" s="10"/>
      <c r="I19" s="10"/>
      <c r="J19" s="10"/>
      <c r="K19" s="10"/>
    </row>
    <row r="20" spans="1:11" s="11" customFormat="1" ht="15" customHeight="1" x14ac:dyDescent="0.25">
      <c r="A20" s="34"/>
      <c r="B20" s="34"/>
      <c r="C20" s="10"/>
      <c r="D20" s="10"/>
      <c r="E20" s="19"/>
      <c r="F20" s="10"/>
      <c r="G20" s="10"/>
      <c r="H20" s="10"/>
      <c r="I20" s="10"/>
      <c r="J20" s="10"/>
      <c r="K20" s="10"/>
    </row>
    <row r="21" spans="1:11" s="11" customFormat="1" ht="43.2" x14ac:dyDescent="0.25">
      <c r="A21" s="142" t="s">
        <v>20</v>
      </c>
      <c r="B21" s="142"/>
      <c r="C21" s="37" t="s">
        <v>409</v>
      </c>
      <c r="D21" s="10"/>
      <c r="E21" s="35" t="s">
        <v>478</v>
      </c>
      <c r="F21" s="10"/>
      <c r="G21" s="10"/>
      <c r="H21" s="10"/>
      <c r="I21" s="10"/>
      <c r="J21" s="10"/>
      <c r="K21" s="10"/>
    </row>
    <row r="22" spans="1:11" x14ac:dyDescent="0.25">
      <c r="A22" s="149" t="s">
        <v>26</v>
      </c>
      <c r="B22" s="149"/>
      <c r="C22" s="127" t="s">
        <v>627</v>
      </c>
      <c r="D22" s="1"/>
      <c r="E22" s="35" t="s">
        <v>474</v>
      </c>
      <c r="F22" s="1"/>
      <c r="G22" s="1"/>
      <c r="H22" s="1"/>
      <c r="I22" s="1"/>
      <c r="J22" s="1"/>
      <c r="K22" s="1"/>
    </row>
    <row r="23" spans="1:11" ht="30" customHeight="1" x14ac:dyDescent="0.25">
      <c r="A23" s="14"/>
      <c r="B23" s="14"/>
      <c r="C23" s="26"/>
      <c r="D23" s="10"/>
      <c r="E23" s="27"/>
      <c r="F23" s="1"/>
      <c r="G23" s="1"/>
      <c r="H23" s="1"/>
      <c r="I23" s="1"/>
      <c r="J23" s="1"/>
      <c r="K23" s="1"/>
    </row>
    <row r="24" spans="1:11" ht="63" customHeight="1" x14ac:dyDescent="0.25">
      <c r="A24" s="145" t="s">
        <v>36</v>
      </c>
      <c r="B24" s="145"/>
      <c r="C24" s="130" t="s">
        <v>651</v>
      </c>
      <c r="D24" s="1"/>
      <c r="E24" s="35" t="s">
        <v>484</v>
      </c>
      <c r="F24" s="1"/>
      <c r="G24" s="1"/>
      <c r="H24" s="1"/>
      <c r="I24" s="1"/>
      <c r="J24" s="1"/>
      <c r="K24" s="1"/>
    </row>
    <row r="25" spans="1:11" ht="30" customHeight="1" x14ac:dyDescent="0.25">
      <c r="A25" s="145" t="str">
        <f>IF('Cover Page - do not edit'!L1=2,"Report Version","")</f>
        <v/>
      </c>
      <c r="B25" s="145"/>
      <c r="C25" s="52"/>
      <c r="D25" s="1"/>
      <c r="E25" s="35" t="str">
        <f>IF('Cover Page - do not edit'!$L$1=2,"Select the cell and click on the arrow to enter the version number of this report (e.g., first amendment would be entered as version 2).","")</f>
        <v/>
      </c>
      <c r="F25" s="1"/>
      <c r="G25" s="1"/>
      <c r="H25" s="1"/>
      <c r="I25" s="1"/>
      <c r="J25" s="1"/>
      <c r="K25" s="1"/>
    </row>
    <row r="26" spans="1:11" x14ac:dyDescent="0.25">
      <c r="A26" s="8"/>
      <c r="B26" s="1"/>
      <c r="C26" s="10"/>
      <c r="D26" s="1"/>
      <c r="E26" s="13"/>
      <c r="F26" s="1"/>
      <c r="G26" s="1"/>
      <c r="H26" s="1"/>
      <c r="I26" s="1"/>
      <c r="J26" s="1"/>
      <c r="K26" s="1"/>
    </row>
    <row r="27" spans="1:11" ht="15" customHeight="1" x14ac:dyDescent="0.25">
      <c r="A27" s="135" t="s">
        <v>33</v>
      </c>
      <c r="B27" s="135"/>
      <c r="C27" s="135"/>
      <c r="D27" s="135"/>
      <c r="E27" s="135"/>
      <c r="F27" s="1"/>
      <c r="G27" s="1"/>
      <c r="H27" s="1"/>
      <c r="I27" s="1"/>
      <c r="J27" s="1"/>
      <c r="K27" s="1"/>
    </row>
    <row r="28" spans="1:11" ht="15" customHeight="1" x14ac:dyDescent="0.25">
      <c r="A28" s="22"/>
      <c r="B28" s="1"/>
      <c r="C28" s="10"/>
      <c r="D28" s="1"/>
      <c r="E28" s="17"/>
      <c r="F28" s="1"/>
      <c r="G28" s="1"/>
      <c r="H28" s="1"/>
      <c r="I28" s="1"/>
      <c r="J28" s="1"/>
      <c r="K28" s="1"/>
    </row>
    <row r="29" spans="1:11" ht="84.45" customHeight="1" x14ac:dyDescent="0.25">
      <c r="A29" s="136" t="s">
        <v>35</v>
      </c>
      <c r="B29" s="136"/>
      <c r="C29" s="52" t="s">
        <v>476</v>
      </c>
      <c r="D29" s="1"/>
      <c r="E29" s="35" t="s">
        <v>479</v>
      </c>
      <c r="F29" s="1"/>
      <c r="G29" s="1"/>
      <c r="H29" s="1"/>
      <c r="I29" s="1"/>
      <c r="J29" s="1"/>
      <c r="K29" s="1"/>
    </row>
    <row r="30" spans="1:11" ht="30" customHeight="1" x14ac:dyDescent="0.25">
      <c r="A30" s="144" t="str">
        <f>IF($C$29="Yes","Original Jurisdiction of the Report","")</f>
        <v/>
      </c>
      <c r="B30" s="144"/>
      <c r="C30" s="55"/>
      <c r="D30" s="1"/>
      <c r="E30" s="35" t="str">
        <f>IF($C$29="yes","Enter the jurisdiction under which the report was originally submitted.","")</f>
        <v/>
      </c>
      <c r="F30" s="1"/>
      <c r="G30" s="1"/>
      <c r="H30" s="1"/>
      <c r="I30" s="12"/>
      <c r="J30" s="1"/>
      <c r="K30" s="1"/>
    </row>
    <row r="31" spans="1:11" ht="15" customHeight="1" x14ac:dyDescent="0.25">
      <c r="A31" s="144" t="str">
        <f>IF($C$29="Yes","Due date in other jurisdiction","")</f>
        <v/>
      </c>
      <c r="B31" s="144"/>
      <c r="C31" s="56"/>
      <c r="D31" s="1"/>
      <c r="E31" s="35" t="str">
        <f>IF($C$29="yes","Enter the date when the report was due in the above jurisdiction in the format YYYY-MM-DD.","")</f>
        <v/>
      </c>
      <c r="F31" s="1"/>
      <c r="G31" s="1"/>
      <c r="H31" s="1"/>
      <c r="I31" s="1"/>
      <c r="J31" s="1"/>
      <c r="K31" s="1"/>
    </row>
    <row r="32" spans="1:11" x14ac:dyDescent="0.25">
      <c r="A32" s="8"/>
      <c r="B32" s="1"/>
      <c r="C32" s="10"/>
      <c r="D32" s="1"/>
      <c r="E32" s="13"/>
      <c r="F32" s="1"/>
      <c r="G32" s="1"/>
      <c r="H32" s="1"/>
      <c r="I32" s="1"/>
      <c r="J32" s="1"/>
      <c r="K32" s="1"/>
    </row>
    <row r="33" spans="1:5" ht="15" customHeight="1" x14ac:dyDescent="0.25">
      <c r="A33" s="135" t="s">
        <v>37</v>
      </c>
      <c r="B33" s="135"/>
      <c r="C33" s="135"/>
      <c r="D33" s="135"/>
      <c r="E33" s="135"/>
    </row>
    <row r="34" spans="1:5" ht="15" customHeight="1" x14ac:dyDescent="0.25">
      <c r="A34" s="47"/>
      <c r="B34" s="47"/>
      <c r="C34" s="47"/>
      <c r="D34" s="47"/>
      <c r="E34" s="47"/>
    </row>
    <row r="35" spans="1:5" x14ac:dyDescent="0.25">
      <c r="A35" s="20" t="s">
        <v>468</v>
      </c>
      <c r="E35" s="18"/>
    </row>
    <row r="36" spans="1:5" ht="150" customHeight="1" x14ac:dyDescent="0.25">
      <c r="A36" s="146" t="s">
        <v>477</v>
      </c>
      <c r="B36" s="146"/>
      <c r="C36" s="146"/>
      <c r="E36" s="33" t="s">
        <v>460</v>
      </c>
    </row>
    <row r="37" spans="1:5" ht="15" customHeight="1" x14ac:dyDescent="0.25">
      <c r="A37" s="15"/>
      <c r="B37" s="7"/>
      <c r="C37" s="7"/>
    </row>
    <row r="38" spans="1:5" ht="28.8" x14ac:dyDescent="0.25">
      <c r="A38" s="139" t="s">
        <v>38</v>
      </c>
      <c r="B38" s="140"/>
      <c r="C38" s="42" t="s">
        <v>489</v>
      </c>
      <c r="D38" s="1"/>
      <c r="E38" s="23" t="s">
        <v>481</v>
      </c>
    </row>
    <row r="39" spans="1:5" x14ac:dyDescent="0.25">
      <c r="A39" s="139" t="str">
        <f>IF($C$38="Through Independent Audit","Date of Audit Opinion","")</f>
        <v/>
      </c>
      <c r="B39" s="140"/>
      <c r="C39" s="51"/>
      <c r="D39" s="1"/>
      <c r="E39" s="23" t="str">
        <f>IF($C$38="Through Independent Audit","Enter the date of the audit opinion.","")</f>
        <v/>
      </c>
    </row>
    <row r="40" spans="1:5" ht="45" customHeight="1" x14ac:dyDescent="0.25">
      <c r="A40" s="139" t="str">
        <f>IF($C$38="Through Independent Audit","Audit Report Location","")</f>
        <v/>
      </c>
      <c r="B40" s="140"/>
      <c r="C40" s="41"/>
      <c r="D40" s="1"/>
      <c r="E40" s="23" t="str">
        <f>IF(C38="Through independent audit","The audit report may be  attached to the end of the ESTMA report, or a link to the website where the auditor's report is posted can be provided. Please indicate 'At End of Report,' or provide the audit report's website address.","")</f>
        <v/>
      </c>
    </row>
    <row r="42" spans="1:5" ht="30" customHeight="1" x14ac:dyDescent="0.25">
      <c r="A42" s="144" t="s">
        <v>23</v>
      </c>
      <c r="B42" s="144"/>
      <c r="C42" s="41" t="s">
        <v>490</v>
      </c>
      <c r="E42" s="46" t="s">
        <v>461</v>
      </c>
    </row>
    <row r="43" spans="1:5" ht="15" customHeight="1" x14ac:dyDescent="0.25">
      <c r="A43" s="139" t="s">
        <v>8</v>
      </c>
      <c r="B43" s="140"/>
      <c r="C43" s="41" t="s">
        <v>491</v>
      </c>
      <c r="E43" s="46" t="s">
        <v>39</v>
      </c>
    </row>
    <row r="44" spans="1:5" x14ac:dyDescent="0.25">
      <c r="A44" s="139" t="s">
        <v>0</v>
      </c>
      <c r="B44" s="140"/>
      <c r="C44" s="127" t="s">
        <v>626</v>
      </c>
      <c r="E44" s="46" t="s">
        <v>469</v>
      </c>
    </row>
    <row r="46" spans="1:5" ht="15.6" x14ac:dyDescent="0.25">
      <c r="A46" s="43" t="s">
        <v>454</v>
      </c>
    </row>
    <row r="47" spans="1:5" x14ac:dyDescent="0.25">
      <c r="A47" s="44"/>
      <c r="E47" s="18"/>
    </row>
    <row r="48" spans="1:5" ht="30" customHeight="1" x14ac:dyDescent="0.25">
      <c r="A48" s="143" t="s">
        <v>455</v>
      </c>
      <c r="B48" s="143"/>
      <c r="C48" s="143"/>
      <c r="D48" s="143"/>
      <c r="E48" s="143"/>
    </row>
    <row r="49" spans="1:5" ht="15" customHeight="1" x14ac:dyDescent="0.25">
      <c r="A49" s="45"/>
      <c r="B49" s="45"/>
      <c r="C49" s="45"/>
      <c r="D49" s="45"/>
      <c r="E49" s="45"/>
    </row>
    <row r="50" spans="1:5" ht="15.6" x14ac:dyDescent="0.25">
      <c r="A50" s="133" t="s">
        <v>456</v>
      </c>
      <c r="B50" s="133"/>
      <c r="C50" s="133"/>
      <c r="D50" s="133"/>
      <c r="E50" s="133"/>
    </row>
    <row r="52" spans="1:5" ht="116.25" customHeight="1" x14ac:dyDescent="0.25">
      <c r="A52"/>
      <c r="C52"/>
    </row>
  </sheetData>
  <mergeCells count="28">
    <mergeCell ref="A4:E4"/>
    <mergeCell ref="A21:B21"/>
    <mergeCell ref="A48:E48"/>
    <mergeCell ref="A31:B31"/>
    <mergeCell ref="A24:B24"/>
    <mergeCell ref="A36:C36"/>
    <mergeCell ref="A30:B30"/>
    <mergeCell ref="A42:B42"/>
    <mergeCell ref="A16:B16"/>
    <mergeCell ref="A17:B17"/>
    <mergeCell ref="A29:B29"/>
    <mergeCell ref="A8:B8"/>
    <mergeCell ref="A22:B22"/>
    <mergeCell ref="A9:B9"/>
    <mergeCell ref="A25:B25"/>
    <mergeCell ref="A50:E50"/>
    <mergeCell ref="A6:E6"/>
    <mergeCell ref="A14:E14"/>
    <mergeCell ref="A19:E19"/>
    <mergeCell ref="A27:E27"/>
    <mergeCell ref="A33:E33"/>
    <mergeCell ref="A12:B12"/>
    <mergeCell ref="A10:A11"/>
    <mergeCell ref="A38:B38"/>
    <mergeCell ref="A39:B39"/>
    <mergeCell ref="A40:B40"/>
    <mergeCell ref="A43:B43"/>
    <mergeCell ref="A44:B44"/>
  </mergeCells>
  <phoneticPr fontId="38" type="noConversion"/>
  <conditionalFormatting sqref="B32">
    <cfRule type="expression" dxfId="44" priority="26">
      <formula>$C$29="yes"</formula>
    </cfRule>
  </conditionalFormatting>
  <conditionalFormatting sqref="E17">
    <cfRule type="expression" dxfId="43" priority="12">
      <formula>$C$16="no"</formula>
    </cfRule>
    <cfRule type="expression" dxfId="42" priority="15">
      <formula>$C$16="no"</formula>
    </cfRule>
  </conditionalFormatting>
  <conditionalFormatting sqref="A17:C17">
    <cfRule type="expression" dxfId="41" priority="13">
      <formula>$C$16="no"</formula>
    </cfRule>
  </conditionalFormatting>
  <conditionalFormatting sqref="A30:C30">
    <cfRule type="expression" dxfId="40" priority="8">
      <formula>$C$29="no"</formula>
    </cfRule>
  </conditionalFormatting>
  <conditionalFormatting sqref="A31:C31">
    <cfRule type="expression" dxfId="39" priority="7">
      <formula>$C$29="no"</formula>
    </cfRule>
  </conditionalFormatting>
  <conditionalFormatting sqref="E30">
    <cfRule type="expression" dxfId="38" priority="6">
      <formula>$C$29="no"</formula>
    </cfRule>
  </conditionalFormatting>
  <conditionalFormatting sqref="E31">
    <cfRule type="expression" dxfId="37" priority="5">
      <formula>$C$29="no"</formula>
    </cfRule>
  </conditionalFormatting>
  <conditionalFormatting sqref="A39:C39">
    <cfRule type="expression" dxfId="36" priority="4">
      <formula>$C$38="By Reporting Entity"</formula>
    </cfRule>
  </conditionalFormatting>
  <conditionalFormatting sqref="A40:C40">
    <cfRule type="expression" dxfId="35" priority="3">
      <formula>$C$38="By Reporting Entity"</formula>
    </cfRule>
  </conditionalFormatting>
  <conditionalFormatting sqref="E39">
    <cfRule type="expression" dxfId="34" priority="2">
      <formula>$C$38="By Reporting Entity"</formula>
    </cfRule>
  </conditionalFormatting>
  <conditionalFormatting sqref="E40">
    <cfRule type="expression" dxfId="33" priority="1">
      <formula>$C$38="By Reporting Entity"</formula>
    </cfRule>
  </conditionalFormatting>
  <dataValidations count="3">
    <dataValidation type="list" allowBlank="1" showInputMessage="1" showErrorMessage="1" sqref="C25">
      <formula1>"2, 3, 4, 5, 6, 7, 8, 9, 10"</formula1>
    </dataValidation>
    <dataValidation type="list" allowBlank="1" showInputMessage="1" showErrorMessage="1" sqref="C29 C16">
      <formula1>"Yes, No"</formula1>
    </dataValidation>
    <dataValidation type="list" allowBlank="1" showInputMessage="1" showErrorMessage="1" sqref="C38">
      <formula1>"By Reporting Entity, Through Independent Audit"</formula1>
    </dataValidation>
  </dataValidations>
  <hyperlinks>
    <hyperlink ref="C24" r:id="rId1"/>
  </hyperlinks>
  <pageMargins left="0.70866141732283472" right="0.70866141732283472" top="0.74803149606299213" bottom="0.74803149606299213" header="0.31496062992125984" footer="0.31496062992125984"/>
  <pageSetup paperSize="5" scale="37"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2052" r:id="rId5" name="Option Button 4">
              <controlPr defaultSize="0" autoFill="0" autoLine="0" autoPict="0">
                <anchor moveWithCells="1">
                  <from>
                    <xdr:col>0</xdr:col>
                    <xdr:colOff>129540</xdr:colOff>
                    <xdr:row>22</xdr:row>
                    <xdr:rowOff>76200</xdr:rowOff>
                  </from>
                  <to>
                    <xdr:col>1</xdr:col>
                    <xdr:colOff>327660</xdr:colOff>
                    <xdr:row>22</xdr:row>
                    <xdr:rowOff>297180</xdr:rowOff>
                  </to>
                </anchor>
              </controlPr>
            </control>
          </mc:Choice>
        </mc:AlternateContent>
        <mc:AlternateContent xmlns:mc="http://schemas.openxmlformats.org/markup-compatibility/2006">
          <mc:Choice Requires="x14">
            <control shapeId="2053" r:id="rId6" name="Option Button 5">
              <controlPr defaultSize="0" autoFill="0" autoLine="0" autoPict="0">
                <anchor moveWithCells="1">
                  <from>
                    <xdr:col>1</xdr:col>
                    <xdr:colOff>419100</xdr:colOff>
                    <xdr:row>22</xdr:row>
                    <xdr:rowOff>76200</xdr:rowOff>
                  </from>
                  <to>
                    <xdr:col>2</xdr:col>
                    <xdr:colOff>853440</xdr:colOff>
                    <xdr:row>22</xdr:row>
                    <xdr:rowOff>297180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0" id="{16008840-2200-42FC-B1C9-D21A6AEBB9CA}">
            <xm:f>'Cover Page - do not edit'!$L$1=1</xm:f>
            <x14:dxf>
              <fill>
                <patternFill>
                  <bgColor theme="0"/>
                </patternFill>
              </fill>
              <border>
                <left/>
                <right/>
                <top style="thin">
                  <color auto="1"/>
                </top>
                <bottom/>
                <vertical/>
                <horizontal/>
              </border>
            </x14:dxf>
          </x14:cfRule>
          <xm:sqref>A25:C25</xm:sqref>
        </x14:conditionalFormatting>
        <x14:conditionalFormatting xmlns:xm="http://schemas.microsoft.com/office/excel/2006/main">
          <x14:cfRule type="expression" priority="11" id="{FB586AC4-93BA-43AD-8281-28CD653B08E2}">
            <xm:f>'Cover Page - do not edit'!$L$1=1</xm:f>
            <x14:dxf>
              <border>
                <left/>
                <right/>
                <top style="thin">
                  <color auto="1"/>
                </top>
                <bottom/>
                <vertical/>
                <horizontal/>
              </border>
            </x14:dxf>
          </x14:cfRule>
          <xm:sqref>E25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'Payments by Payee'!$CW$1:$CW$200</xm:f>
          </x14:formula1>
          <xm:sqref>C21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M26"/>
  <sheetViews>
    <sheetView showGridLines="0" tabSelected="1" zoomScaleNormal="100" workbookViewId="0">
      <selection activeCell="B8" sqref="B8:G8"/>
    </sheetView>
  </sheetViews>
  <sheetFormatPr defaultRowHeight="14.4" x14ac:dyDescent="0.25"/>
  <cols>
    <col min="1" max="1" width="39.77734375" customWidth="1"/>
    <col min="2" max="2" width="10.44140625" style="30" customWidth="1"/>
    <col min="3" max="3" width="15.44140625" style="30" customWidth="1"/>
    <col min="4" max="4" width="10" style="30" customWidth="1"/>
    <col min="5" max="5" width="15.44140625" style="30" customWidth="1"/>
    <col min="6" max="6" width="13.77734375" style="30" customWidth="1"/>
    <col min="7" max="7" width="17.21875" style="30" customWidth="1"/>
    <col min="8" max="8" width="25.44140625" customWidth="1"/>
  </cols>
  <sheetData>
    <row r="1" spans="1:13" ht="41.25" customHeight="1" x14ac:dyDescent="0.25">
      <c r="A1" s="163" t="s">
        <v>9</v>
      </c>
      <c r="B1" s="164"/>
      <c r="C1" s="164"/>
      <c r="D1" s="164"/>
      <c r="E1" s="164"/>
      <c r="F1" s="164"/>
      <c r="G1" s="164"/>
      <c r="H1" s="150"/>
      <c r="L1" s="25">
        <v>1</v>
      </c>
    </row>
    <row r="2" spans="1:13" ht="24" customHeight="1" x14ac:dyDescent="0.25">
      <c r="A2" s="77" t="s">
        <v>3</v>
      </c>
      <c r="B2" s="152" t="str">
        <f>IF('Data Entry'!C8="","",'Data Entry'!C8)</f>
        <v>CNOOC Limited</v>
      </c>
      <c r="C2" s="152"/>
      <c r="D2" s="153"/>
      <c r="E2" s="153"/>
      <c r="F2" s="153"/>
      <c r="G2" s="153"/>
      <c r="H2" s="151"/>
    </row>
    <row r="3" spans="1:13" ht="15.6" x14ac:dyDescent="0.25">
      <c r="A3" s="77" t="s">
        <v>2</v>
      </c>
      <c r="B3" s="112" t="s">
        <v>445</v>
      </c>
      <c r="C3" s="79" t="str">
        <f>IF('Data Entry'!C10="","",'Data Entry'!C10)</f>
        <v>2018-01-01</v>
      </c>
      <c r="D3" s="112" t="s">
        <v>446</v>
      </c>
      <c r="E3" s="79" t="str">
        <f>IF('Data Entry'!C11="","",'Data Entry'!C11)</f>
        <v>2018-12-31</v>
      </c>
      <c r="F3" s="113" t="s">
        <v>22</v>
      </c>
      <c r="G3" s="79" t="str">
        <f>IF('Data Entry'!C22="","",'Data Entry'!C22)</f>
        <v>2019-05-24</v>
      </c>
      <c r="H3" s="151"/>
    </row>
    <row r="4" spans="1:13" ht="20.25" customHeight="1" x14ac:dyDescent="0.25">
      <c r="A4" s="171" t="s">
        <v>4</v>
      </c>
      <c r="B4" s="172" t="str">
        <f>IF('Data Entry'!C9="","",'Data Entry'!C9)</f>
        <v>E645951</v>
      </c>
      <c r="C4" s="172"/>
      <c r="D4" s="155"/>
      <c r="E4" s="155"/>
      <c r="F4" s="156" t="str">
        <f>IF(L1=1,"","Report Version")</f>
        <v/>
      </c>
      <c r="G4" s="156"/>
      <c r="H4" s="71"/>
    </row>
    <row r="5" spans="1:13" ht="20.25" customHeight="1" x14ac:dyDescent="0.25">
      <c r="A5" s="171"/>
      <c r="B5" s="172"/>
      <c r="C5" s="172"/>
      <c r="D5" s="155"/>
      <c r="E5" s="155"/>
      <c r="F5" s="152" t="str">
        <f>IF(L1=1,"",IF('Data Entry'!C25="","Enter Version Number of Report",'Data Entry'!C25))</f>
        <v/>
      </c>
      <c r="G5" s="152"/>
      <c r="H5" s="71"/>
    </row>
    <row r="6" spans="1:13" ht="36" customHeight="1" x14ac:dyDescent="0.25">
      <c r="A6" s="77" t="s">
        <v>447</v>
      </c>
      <c r="B6" s="152" t="str">
        <f>IF('Data Entry'!C12="","",'Data Entry'!C12)</f>
        <v/>
      </c>
      <c r="C6" s="153"/>
      <c r="D6" s="153"/>
      <c r="E6" s="153"/>
      <c r="F6" s="153"/>
      <c r="G6" s="153"/>
      <c r="H6" s="71"/>
    </row>
    <row r="7" spans="1:13" ht="8.25" customHeight="1" x14ac:dyDescent="0.25">
      <c r="A7" s="173"/>
      <c r="B7" s="174"/>
      <c r="C7" s="174"/>
      <c r="D7" s="174"/>
      <c r="E7" s="174"/>
      <c r="F7" s="174"/>
      <c r="G7" s="174"/>
      <c r="H7" s="71"/>
    </row>
    <row r="8" spans="1:13" ht="30.75" customHeight="1" x14ac:dyDescent="0.25">
      <c r="A8" s="77" t="str">
        <f>IF('Data Entry'!C16="yes","For Consolidated Reports - Subsidiary Reporting Entities Included in Report:","Not Consolidated")</f>
        <v>For Consolidated Reports - Subsidiary Reporting Entities Included in Report:</v>
      </c>
      <c r="B8" s="152" t="str">
        <f>IF('Data Entry'!C16="yes",IF('Data Entry'!C17="","",'Data Entry'!C17),"")</f>
        <v>CNOOC Petroleum North America ULC E900333, CNOOC Canada Energy Ltd. E231597</v>
      </c>
      <c r="C8" s="153"/>
      <c r="D8" s="153"/>
      <c r="E8" s="153"/>
      <c r="F8" s="153"/>
      <c r="G8" s="153"/>
      <c r="H8" s="71"/>
    </row>
    <row r="9" spans="1:13" ht="8.25" customHeight="1" x14ac:dyDescent="0.25">
      <c r="A9" s="173"/>
      <c r="B9" s="174"/>
      <c r="C9" s="174"/>
      <c r="D9" s="174"/>
      <c r="E9" s="174"/>
      <c r="F9" s="174"/>
      <c r="G9" s="174"/>
      <c r="H9" s="71"/>
    </row>
    <row r="10" spans="1:13" ht="48" customHeight="1" x14ac:dyDescent="0.25">
      <c r="A10" s="77" t="str">
        <f>IF('Data Entry'!C29="yes","For Substituted Reports - Jurisdiction in which the Transparency Report was Originally Filed:","Not Substituted")</f>
        <v>Not Substituted</v>
      </c>
      <c r="B10" s="152" t="str">
        <f>IF('Data Entry'!C29="yes",IF('Data Entry'!C30="","",'Data Entry'!C30),"")</f>
        <v/>
      </c>
      <c r="C10" s="152"/>
      <c r="D10" s="154" t="str">
        <f>IF('Data Entry'!C29="yes","Report Due Date in Other Jurisdiction","")</f>
        <v/>
      </c>
      <c r="E10" s="154"/>
      <c r="F10" s="154"/>
      <c r="G10" s="79" t="str">
        <f>IF('Data Entry'!C29="yes",IF('Data Entry'!C31="","",'Data Entry'!C31),"")</f>
        <v/>
      </c>
      <c r="H10" s="71"/>
    </row>
    <row r="11" spans="1:13" ht="7.5" customHeight="1" x14ac:dyDescent="0.25">
      <c r="A11" s="169"/>
      <c r="B11" s="170"/>
      <c r="C11" s="170"/>
      <c r="D11" s="170"/>
      <c r="E11" s="170"/>
      <c r="F11" s="170"/>
      <c r="G11" s="170"/>
      <c r="H11" s="71"/>
    </row>
    <row r="12" spans="1:13" s="9" customFormat="1" ht="19.5" customHeight="1" x14ac:dyDescent="0.25">
      <c r="A12" s="114" t="str">
        <f>IF('Data Entry'!C38="By Reporting Entity","Attestation by Reporting Entity","Attestation Through Independent Audit")</f>
        <v>Attestation by Reporting Entity</v>
      </c>
      <c r="B12" s="107"/>
      <c r="C12" s="107"/>
      <c r="D12" s="107"/>
      <c r="E12" s="107"/>
      <c r="F12" s="107"/>
      <c r="G12" s="107"/>
      <c r="H12" s="115"/>
    </row>
    <row r="13" spans="1:13" x14ac:dyDescent="0.25">
      <c r="A13" s="165" t="str">
        <f>IF('Data Entry'!C38="By Reporting Entity",RIGHT('Data Entry'!A36:C36,LEN('Data Entry'!A36:C36)-21),MID('Data Entry'!E36,28,452)&amp;IF('Data Entry'!C39="","YYYY-MM-DD",TEXT('Data Entry'!C39,"yyyy-mm-dd"))&amp;", on the ESTMA Report for the entity(ies) and period listed above.
The independent auditor's report can be found at "&amp;'Data Entry'!C40&amp;".")</f>
        <v xml:space="preserve">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v>
      </c>
      <c r="B13" s="166"/>
      <c r="C13" s="166"/>
      <c r="D13" s="166"/>
      <c r="E13" s="166"/>
      <c r="F13" s="166"/>
      <c r="G13" s="166"/>
      <c r="H13" s="71"/>
    </row>
    <row r="14" spans="1:13" x14ac:dyDescent="0.25">
      <c r="A14" s="165"/>
      <c r="B14" s="166"/>
      <c r="C14" s="166"/>
      <c r="D14" s="166"/>
      <c r="E14" s="166"/>
      <c r="F14" s="166"/>
      <c r="G14" s="166"/>
      <c r="H14" s="71"/>
    </row>
    <row r="15" spans="1:13" x14ac:dyDescent="0.25">
      <c r="A15" s="165"/>
      <c r="B15" s="166"/>
      <c r="C15" s="166"/>
      <c r="D15" s="166"/>
      <c r="E15" s="166"/>
      <c r="F15" s="166"/>
      <c r="G15" s="166"/>
      <c r="H15" s="71"/>
    </row>
    <row r="16" spans="1:13" x14ac:dyDescent="0.25">
      <c r="A16" s="167"/>
      <c r="B16" s="168"/>
      <c r="C16" s="168"/>
      <c r="D16" s="168"/>
      <c r="E16" s="168"/>
      <c r="F16" s="168"/>
      <c r="G16" s="168"/>
      <c r="H16" s="71"/>
      <c r="M16" s="24"/>
    </row>
    <row r="17" spans="1:8" ht="23.25" customHeight="1" x14ac:dyDescent="0.25">
      <c r="A17" s="167"/>
      <c r="B17" s="168"/>
      <c r="C17" s="168"/>
      <c r="D17" s="168"/>
      <c r="E17" s="168"/>
      <c r="F17" s="168"/>
      <c r="G17" s="168"/>
      <c r="H17" s="71"/>
    </row>
    <row r="18" spans="1:8" x14ac:dyDescent="0.25">
      <c r="A18" s="110"/>
      <c r="B18" s="108"/>
      <c r="C18" s="108"/>
      <c r="D18" s="108"/>
      <c r="E18" s="108"/>
      <c r="F18" s="108"/>
      <c r="G18" s="108"/>
      <c r="H18" s="71"/>
    </row>
    <row r="19" spans="1:8" x14ac:dyDescent="0.25">
      <c r="A19" s="111"/>
      <c r="B19" s="109"/>
      <c r="C19" s="109"/>
      <c r="D19" s="109"/>
      <c r="E19" s="109"/>
      <c r="F19" s="109"/>
      <c r="G19" s="109"/>
      <c r="H19" s="71"/>
    </row>
    <row r="20" spans="1:8" ht="27.6" x14ac:dyDescent="0.25">
      <c r="A20" s="116" t="s">
        <v>448</v>
      </c>
      <c r="B20" s="159" t="str">
        <f>IF('Data Entry'!C42="","",'Data Entry'!C42)</f>
        <v>Weizhi Xie</v>
      </c>
      <c r="C20" s="159"/>
      <c r="D20" s="159"/>
      <c r="E20" s="159"/>
      <c r="F20" s="157" t="s">
        <v>450</v>
      </c>
      <c r="G20" s="161" t="str">
        <f>IF('Data Entry'!C44="","",'Data Entry'!C44)</f>
        <v>2019-05-24</v>
      </c>
      <c r="H20" s="71"/>
    </row>
    <row r="21" spans="1:8" ht="15" thickBot="1" x14ac:dyDescent="0.3">
      <c r="A21" s="117" t="s">
        <v>449</v>
      </c>
      <c r="B21" s="160" t="str">
        <f>IF('Data Entry'!C43="","",'Data Entry'!C43)</f>
        <v>Chief Financial Officer</v>
      </c>
      <c r="C21" s="160"/>
      <c r="D21" s="160"/>
      <c r="E21" s="160"/>
      <c r="F21" s="158"/>
      <c r="G21" s="162"/>
      <c r="H21" s="118"/>
    </row>
    <row r="24" spans="1:8" x14ac:dyDescent="0.25">
      <c r="A24" s="1"/>
      <c r="B24" s="28"/>
      <c r="C24" s="28"/>
      <c r="D24" s="28"/>
      <c r="E24" s="28"/>
      <c r="F24" s="28"/>
      <c r="G24" s="28"/>
    </row>
    <row r="25" spans="1:8" x14ac:dyDescent="0.25">
      <c r="A25" s="1"/>
      <c r="B25" s="28"/>
      <c r="C25" s="28"/>
      <c r="D25" s="28"/>
      <c r="E25" s="28"/>
      <c r="F25" s="28"/>
      <c r="G25" s="28"/>
    </row>
    <row r="26" spans="1:8" x14ac:dyDescent="0.25">
      <c r="A26" s="1"/>
      <c r="B26" s="28"/>
      <c r="C26" s="28"/>
      <c r="D26" s="28"/>
      <c r="E26" s="28"/>
      <c r="F26" s="28"/>
    </row>
  </sheetData>
  <mergeCells count="20">
    <mergeCell ref="F20:F21"/>
    <mergeCell ref="B20:E20"/>
    <mergeCell ref="B21:E21"/>
    <mergeCell ref="G20:G21"/>
    <mergeCell ref="A1:G1"/>
    <mergeCell ref="B8:G8"/>
    <mergeCell ref="A13:G17"/>
    <mergeCell ref="A11:G11"/>
    <mergeCell ref="A4:A5"/>
    <mergeCell ref="B4:C5"/>
    <mergeCell ref="A7:G7"/>
    <mergeCell ref="A9:G9"/>
    <mergeCell ref="H1:H3"/>
    <mergeCell ref="B2:G2"/>
    <mergeCell ref="B10:C10"/>
    <mergeCell ref="D10:F10"/>
    <mergeCell ref="D4:E5"/>
    <mergeCell ref="F4:G4"/>
    <mergeCell ref="F5:G5"/>
    <mergeCell ref="B6:G6"/>
  </mergeCells>
  <phoneticPr fontId="38" type="noConversion"/>
  <conditionalFormatting sqref="F4:G4">
    <cfRule type="expression" dxfId="30" priority="5">
      <formula>$L$1=1</formula>
    </cfRule>
  </conditionalFormatting>
  <pageMargins left="0.7" right="0.7" top="0.75" bottom="0.75" header="0.3" footer="0.3"/>
  <pageSetup paperSize="5" fitToWidth="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Group Box 20">
              <controlPr defaultSize="0" autoFill="0" autoPict="0">
                <anchor moveWithCells="1">
                  <from>
                    <xdr:col>9</xdr:col>
                    <xdr:colOff>152400</xdr:colOff>
                    <xdr:row>6</xdr:row>
                    <xdr:rowOff>99060</xdr:rowOff>
                  </from>
                  <to>
                    <xdr:col>12</xdr:col>
                    <xdr:colOff>0</xdr:colOff>
                    <xdr:row>9</xdr:row>
                    <xdr:rowOff>0</xdr:rowOff>
                  </to>
                </anchor>
              </controlPr>
            </control>
          </mc:Choice>
        </mc:AlternateContent>
        <mc:AlternateContent xmlns:mc="http://schemas.openxmlformats.org/markup-compatibility/2006">
          <mc:Choice Requires="x14">
            <control shapeId="1048" r:id="rId5" name="Option Button 24">
              <controlPr defaultSize="0" autoFill="0" autoLine="0" autoPict="0">
                <anchor moveWithCells="1">
                  <from>
                    <xdr:col>3</xdr:col>
                    <xdr:colOff>76200</xdr:colOff>
                    <xdr:row>3</xdr:row>
                    <xdr:rowOff>76200</xdr:rowOff>
                  </from>
                  <to>
                    <xdr:col>4</xdr:col>
                    <xdr:colOff>792480</xdr:colOff>
                    <xdr:row>4</xdr:row>
                    <xdr:rowOff>38100</xdr:rowOff>
                  </to>
                </anchor>
              </controlPr>
            </control>
          </mc:Choice>
        </mc:AlternateContent>
        <mc:AlternateContent xmlns:mc="http://schemas.openxmlformats.org/markup-compatibility/2006">
          <mc:Choice Requires="x14">
            <control shapeId="1049" r:id="rId6" name="Option Button 25">
              <controlPr defaultSize="0" autoFill="0" autoLine="0" autoPict="0">
                <anchor moveWithCells="1">
                  <from>
                    <xdr:col>3</xdr:col>
                    <xdr:colOff>76200</xdr:colOff>
                    <xdr:row>4</xdr:row>
                    <xdr:rowOff>0</xdr:rowOff>
                  </from>
                  <to>
                    <xdr:col>4</xdr:col>
                    <xdr:colOff>685800</xdr:colOff>
                    <xdr:row>4</xdr:row>
                    <xdr:rowOff>220980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8DF6BF5C-2B61-4DD5-B5CA-AAF9A2F7C985}">
            <xm:f>'Data Entry'!$C$29="yes"</xm:f>
            <x14:dxf>
              <fill>
                <patternFill>
                  <bgColor theme="0" tint="-4.9989318521683403E-2"/>
                </patternFill>
              </fill>
              <border>
                <left style="thin">
                  <color auto="1"/>
                </left>
                <right style="thin">
                  <color auto="1"/>
                </right>
                <vertical/>
                <horizontal/>
              </border>
            </x14:dxf>
          </x14:cfRule>
          <xm:sqref>D10:F10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CW312"/>
  <sheetViews>
    <sheetView showGridLines="0" topLeftCell="A13" zoomScaleNormal="100" workbookViewId="0">
      <selection activeCell="B15" sqref="B15"/>
    </sheetView>
  </sheetViews>
  <sheetFormatPr defaultRowHeight="15" x14ac:dyDescent="0.3"/>
  <cols>
    <col min="1" max="1" width="28.21875" style="5" customWidth="1"/>
    <col min="2" max="2" width="20.77734375" style="5" customWidth="1"/>
    <col min="3" max="3" width="22.5546875" style="2" customWidth="1"/>
    <col min="4" max="4" width="19.77734375" style="3" customWidth="1"/>
    <col min="5" max="5" width="19.77734375" style="4" customWidth="1"/>
    <col min="6" max="6" width="19.77734375" style="6" customWidth="1"/>
    <col min="7" max="7" width="23.21875" customWidth="1"/>
    <col min="8" max="9" width="19.77734375" customWidth="1"/>
    <col min="10" max="11" width="19.77734375" style="1" customWidth="1"/>
    <col min="12" max="12" width="25.44140625" customWidth="1"/>
    <col min="15" max="15" width="13.109375" bestFit="1" customWidth="1"/>
    <col min="25" max="25" width="19.33203125" customWidth="1"/>
    <col min="29" max="29" width="9.21875" style="32"/>
    <col min="101" max="101" width="9.21875" style="32"/>
  </cols>
  <sheetData>
    <row r="1" spans="1:101" ht="15" customHeight="1" x14ac:dyDescent="0.25">
      <c r="A1" s="184" t="s">
        <v>9</v>
      </c>
      <c r="B1" s="185"/>
      <c r="C1" s="185"/>
      <c r="D1" s="185"/>
      <c r="E1" s="185"/>
      <c r="F1" s="185"/>
      <c r="G1" s="185"/>
      <c r="H1" s="185"/>
      <c r="I1" s="185"/>
      <c r="J1" s="185"/>
      <c r="K1" s="185"/>
      <c r="L1" s="186"/>
      <c r="AC1" s="32" t="s">
        <v>76</v>
      </c>
      <c r="CW1" s="32" t="s">
        <v>405</v>
      </c>
    </row>
    <row r="2" spans="1:101" ht="15" customHeight="1" x14ac:dyDescent="0.25">
      <c r="A2" s="187"/>
      <c r="B2" s="188"/>
      <c r="C2" s="188"/>
      <c r="D2" s="188"/>
      <c r="E2" s="188"/>
      <c r="F2" s="188"/>
      <c r="G2" s="188"/>
      <c r="H2" s="188"/>
      <c r="I2" s="188"/>
      <c r="J2" s="188"/>
      <c r="K2" s="188"/>
      <c r="L2" s="189"/>
      <c r="AC2" s="32" t="s">
        <v>287</v>
      </c>
      <c r="CW2" s="32" t="s">
        <v>317</v>
      </c>
    </row>
    <row r="3" spans="1:101" ht="15" customHeight="1" x14ac:dyDescent="0.25">
      <c r="A3" s="190"/>
      <c r="B3" s="191"/>
      <c r="C3" s="191"/>
      <c r="D3" s="191"/>
      <c r="E3" s="191"/>
      <c r="F3" s="191"/>
      <c r="G3" s="191"/>
      <c r="H3" s="191"/>
      <c r="I3" s="191"/>
      <c r="J3" s="191"/>
      <c r="K3" s="191"/>
      <c r="L3" s="192"/>
      <c r="AC3" s="32" t="s">
        <v>288</v>
      </c>
      <c r="CW3" s="32" t="s">
        <v>381</v>
      </c>
    </row>
    <row r="4" spans="1:101" ht="16.5" customHeight="1" x14ac:dyDescent="0.25">
      <c r="A4" s="88" t="s">
        <v>2</v>
      </c>
      <c r="B4" s="89" t="s">
        <v>6</v>
      </c>
      <c r="C4" s="78" t="str">
        <f>'Cover Page - do not edit'!C3</f>
        <v>2018-01-01</v>
      </c>
      <c r="D4" s="91" t="s">
        <v>7</v>
      </c>
      <c r="E4" s="79" t="str">
        <f>'Cover Page - do not edit'!E3</f>
        <v>2018-12-31</v>
      </c>
      <c r="F4" s="28"/>
      <c r="G4" s="82"/>
      <c r="H4" s="81"/>
      <c r="I4" s="76"/>
      <c r="J4" s="28"/>
      <c r="K4" s="28"/>
      <c r="L4" s="29"/>
      <c r="AC4" s="32" t="s">
        <v>289</v>
      </c>
      <c r="CW4" s="32" t="s">
        <v>357</v>
      </c>
    </row>
    <row r="5" spans="1:101" ht="16.5" customHeight="1" x14ac:dyDescent="0.25">
      <c r="A5" s="88" t="s">
        <v>3</v>
      </c>
      <c r="B5" s="199" t="str">
        <f>'Cover Page - do not edit'!B2:G2</f>
        <v>CNOOC Limited</v>
      </c>
      <c r="C5" s="200"/>
      <c r="D5" s="201"/>
      <c r="E5" s="201"/>
      <c r="F5" s="202"/>
      <c r="G5" s="90" t="s">
        <v>20</v>
      </c>
      <c r="H5" s="203" t="str">
        <f>IF('Data Entry'!C21="","",'Data Entry'!C21)</f>
        <v>CNY</v>
      </c>
      <c r="I5" s="204"/>
      <c r="J5" s="28"/>
      <c r="K5" s="28"/>
      <c r="L5" s="29"/>
      <c r="AC5" s="32" t="s">
        <v>290</v>
      </c>
      <c r="CW5" s="32" t="s">
        <v>330</v>
      </c>
    </row>
    <row r="6" spans="1:101" ht="32.25" customHeight="1" x14ac:dyDescent="0.25">
      <c r="A6" s="88" t="s">
        <v>4</v>
      </c>
      <c r="B6" s="193" t="str">
        <f>'Cover Page - do not edit'!B4</f>
        <v>E645951</v>
      </c>
      <c r="C6" s="194"/>
      <c r="D6" s="194"/>
      <c r="E6" s="194"/>
      <c r="F6" s="195"/>
      <c r="G6" s="80"/>
      <c r="H6" s="205"/>
      <c r="I6" s="205"/>
      <c r="J6" s="50"/>
      <c r="K6" s="50"/>
      <c r="L6" s="29"/>
      <c r="AC6" s="32" t="s">
        <v>291</v>
      </c>
      <c r="CW6" s="32" t="s">
        <v>413</v>
      </c>
    </row>
    <row r="7" spans="1:101" ht="32.25" customHeight="1" x14ac:dyDescent="0.25">
      <c r="A7" s="93" t="s">
        <v>5</v>
      </c>
      <c r="B7" s="196" t="str">
        <f>'Cover Page - do not edit'!B8:G8</f>
        <v>CNOOC Petroleum North America ULC E900333, CNOOC Canada Energy Ltd. E231597</v>
      </c>
      <c r="C7" s="197"/>
      <c r="D7" s="197"/>
      <c r="E7" s="197"/>
      <c r="F7" s="198"/>
      <c r="G7" s="73"/>
      <c r="H7" s="206"/>
      <c r="I7" s="206"/>
      <c r="J7" s="74"/>
      <c r="K7" s="75"/>
      <c r="L7" s="94"/>
      <c r="AC7" s="32" t="s">
        <v>292</v>
      </c>
      <c r="CW7" s="32" t="s">
        <v>367</v>
      </c>
    </row>
    <row r="8" spans="1:101" ht="24" customHeight="1" x14ac:dyDescent="0.25">
      <c r="A8" s="181" t="s">
        <v>10</v>
      </c>
      <c r="B8" s="182"/>
      <c r="C8" s="182"/>
      <c r="D8" s="182"/>
      <c r="E8" s="182"/>
      <c r="F8" s="182"/>
      <c r="G8" s="182"/>
      <c r="H8" s="182"/>
      <c r="I8" s="182"/>
      <c r="J8" s="182"/>
      <c r="K8" s="182"/>
      <c r="L8" s="183"/>
      <c r="AC8" s="32" t="s">
        <v>293</v>
      </c>
      <c r="CW8" s="32" t="s">
        <v>309</v>
      </c>
    </row>
    <row r="9" spans="1:101" ht="43.8" x14ac:dyDescent="0.25">
      <c r="A9" s="95" t="s">
        <v>11</v>
      </c>
      <c r="B9" s="83" t="s">
        <v>40</v>
      </c>
      <c r="C9" s="83" t="s">
        <v>41</v>
      </c>
      <c r="D9" s="84" t="s">
        <v>1</v>
      </c>
      <c r="E9" s="85" t="s">
        <v>12</v>
      </c>
      <c r="F9" s="86" t="s">
        <v>13</v>
      </c>
      <c r="G9" s="84" t="s">
        <v>14</v>
      </c>
      <c r="H9" s="86" t="s">
        <v>15</v>
      </c>
      <c r="I9" s="84" t="s">
        <v>16</v>
      </c>
      <c r="J9" s="83" t="s">
        <v>17</v>
      </c>
      <c r="K9" s="87" t="s">
        <v>18</v>
      </c>
      <c r="L9" s="96" t="s">
        <v>459</v>
      </c>
      <c r="AC9" s="32" t="s">
        <v>294</v>
      </c>
      <c r="CW9" s="32" t="s">
        <v>368</v>
      </c>
    </row>
    <row r="10" spans="1:101" ht="41.4" x14ac:dyDescent="0.25">
      <c r="A10" s="67" t="s">
        <v>81</v>
      </c>
      <c r="B10" s="60" t="s">
        <v>660</v>
      </c>
      <c r="C10" s="64" t="s">
        <v>492</v>
      </c>
      <c r="D10" s="65">
        <v>17663860000</v>
      </c>
      <c r="E10" s="65">
        <v>688120000</v>
      </c>
      <c r="F10" s="65">
        <v>0</v>
      </c>
      <c r="G10" s="65">
        <v>0</v>
      </c>
      <c r="H10" s="65">
        <v>0</v>
      </c>
      <c r="I10" s="65">
        <v>0</v>
      </c>
      <c r="J10" s="65">
        <v>0</v>
      </c>
      <c r="K10" s="66">
        <f>IF(SUM(Table2[[#This Row],[Taxes]:[Infrastructure Improvement Payments]])=0,"",SUM(Table2[[#This Row],[Taxes]:[Infrastructure Improvement Payments]]))</f>
        <v>18351980000</v>
      </c>
      <c r="L10" s="68" t="s">
        <v>624</v>
      </c>
      <c r="AC10" s="32" t="s">
        <v>295</v>
      </c>
      <c r="CW10" s="32" t="s">
        <v>408</v>
      </c>
    </row>
    <row r="11" spans="1:101" ht="14.4" x14ac:dyDescent="0.25">
      <c r="A11" s="67" t="s">
        <v>81</v>
      </c>
      <c r="B11" s="60" t="s">
        <v>660</v>
      </c>
      <c r="C11" s="60" t="s">
        <v>493</v>
      </c>
      <c r="D11" s="61">
        <v>2036250000</v>
      </c>
      <c r="E11" s="61">
        <v>0</v>
      </c>
      <c r="F11" s="61">
        <v>0</v>
      </c>
      <c r="G11" s="61">
        <v>1202030000</v>
      </c>
      <c r="H11" s="61">
        <v>0</v>
      </c>
      <c r="I11" s="61">
        <v>0</v>
      </c>
      <c r="J11" s="61">
        <v>0</v>
      </c>
      <c r="K11" s="63">
        <f>IF(SUM(Table2[[#This Row],[Taxes]:[Infrastructure Improvement Payments]])=0,"",SUM(Table2[[#This Row],[Taxes]:[Infrastructure Improvement Payments]]))</f>
        <v>3238280000</v>
      </c>
      <c r="L11" s="70"/>
      <c r="AC11" s="32" t="s">
        <v>296</v>
      </c>
      <c r="CW11" s="32" t="s">
        <v>407</v>
      </c>
    </row>
    <row r="12" spans="1:101" ht="14.4" x14ac:dyDescent="0.25">
      <c r="A12" s="67" t="s">
        <v>81</v>
      </c>
      <c r="B12" s="60" t="s">
        <v>660</v>
      </c>
      <c r="C12" s="60" t="s">
        <v>494</v>
      </c>
      <c r="D12" s="61">
        <v>0</v>
      </c>
      <c r="E12" s="61">
        <v>0</v>
      </c>
      <c r="F12" s="61">
        <v>62420000</v>
      </c>
      <c r="G12" s="61">
        <v>0</v>
      </c>
      <c r="H12" s="61">
        <v>0</v>
      </c>
      <c r="I12" s="61">
        <v>0</v>
      </c>
      <c r="J12" s="61">
        <v>0</v>
      </c>
      <c r="K12" s="63">
        <f>IF(SUM(Table2[[#This Row],[Taxes]:[Infrastructure Improvement Payments]])=0,"",SUM(Table2[[#This Row],[Taxes]:[Infrastructure Improvement Payments]]))</f>
        <v>62420000</v>
      </c>
      <c r="L12" s="70" t="s">
        <v>625</v>
      </c>
      <c r="AC12" s="32" t="s">
        <v>298</v>
      </c>
      <c r="CW12" s="32" t="s">
        <v>410</v>
      </c>
    </row>
    <row r="13" spans="1:101" ht="14.4" x14ac:dyDescent="0.25">
      <c r="A13" s="67" t="s">
        <v>81</v>
      </c>
      <c r="B13" s="60" t="s">
        <v>660</v>
      </c>
      <c r="C13" s="60" t="s">
        <v>495</v>
      </c>
      <c r="D13" s="61">
        <v>26980000</v>
      </c>
      <c r="E13" s="61">
        <v>0</v>
      </c>
      <c r="F13" s="61">
        <v>0</v>
      </c>
      <c r="G13" s="61">
        <v>0</v>
      </c>
      <c r="H13" s="61">
        <v>0</v>
      </c>
      <c r="I13" s="61">
        <v>0</v>
      </c>
      <c r="J13" s="61">
        <v>0</v>
      </c>
      <c r="K13" s="63">
        <f>IF(SUM(Table2[[#This Row],[Taxes]:[Infrastructure Improvement Payments]])=0,"",SUM(Table2[[#This Row],[Taxes]:[Infrastructure Improvement Payments]]))</f>
        <v>26980000</v>
      </c>
      <c r="L13" s="70"/>
      <c r="AC13" s="32" t="s">
        <v>299</v>
      </c>
      <c r="CW13" s="32" t="s">
        <v>411</v>
      </c>
    </row>
    <row r="14" spans="1:101" ht="41.4" x14ac:dyDescent="0.25">
      <c r="A14" s="67" t="s">
        <v>81</v>
      </c>
      <c r="B14" s="60" t="s">
        <v>660</v>
      </c>
      <c r="C14" s="60" t="s">
        <v>496</v>
      </c>
      <c r="D14" s="61">
        <v>0</v>
      </c>
      <c r="E14" s="61">
        <v>0</v>
      </c>
      <c r="F14" s="61">
        <v>1240000</v>
      </c>
      <c r="G14" s="61">
        <v>0</v>
      </c>
      <c r="H14" s="61">
        <v>0</v>
      </c>
      <c r="I14" s="61">
        <v>0</v>
      </c>
      <c r="J14" s="61">
        <v>0</v>
      </c>
      <c r="K14" s="63">
        <f>IF(SUM(Table2[[#This Row],[Taxes]:[Infrastructure Improvement Payments]])=0,"",SUM(Table2[[#This Row],[Taxes]:[Infrastructure Improvement Payments]]))</f>
        <v>1240000</v>
      </c>
      <c r="L14" s="70"/>
      <c r="AC14" s="32" t="s">
        <v>84</v>
      </c>
      <c r="CW14" s="32" t="s">
        <v>414</v>
      </c>
    </row>
    <row r="15" spans="1:101" ht="27.6" x14ac:dyDescent="0.25">
      <c r="A15" s="67" t="s">
        <v>81</v>
      </c>
      <c r="B15" s="60" t="s">
        <v>660</v>
      </c>
      <c r="C15" s="60" t="s">
        <v>497</v>
      </c>
      <c r="D15" s="61">
        <v>0</v>
      </c>
      <c r="E15" s="61">
        <v>0</v>
      </c>
      <c r="F15" s="61">
        <v>10060000</v>
      </c>
      <c r="G15" s="61">
        <v>0</v>
      </c>
      <c r="H15" s="61">
        <v>0</v>
      </c>
      <c r="I15" s="61">
        <v>0</v>
      </c>
      <c r="J15" s="61">
        <v>0</v>
      </c>
      <c r="K15" s="63">
        <f>IF(SUM(Table2[[#This Row],[Taxes]:[Infrastructure Improvement Payments]])=0,"",SUM(Table2[[#This Row],[Taxes]:[Infrastructure Improvement Payments]]))</f>
        <v>10060000</v>
      </c>
      <c r="L15" s="70"/>
      <c r="AC15" s="32" t="s">
        <v>47</v>
      </c>
      <c r="CW15" s="32" t="s">
        <v>417</v>
      </c>
    </row>
    <row r="16" spans="1:101" ht="14.4" x14ac:dyDescent="0.25">
      <c r="A16" s="69" t="s">
        <v>55</v>
      </c>
      <c r="B16" s="60" t="s">
        <v>629</v>
      </c>
      <c r="C16" s="60" t="s">
        <v>503</v>
      </c>
      <c r="D16" s="61">
        <v>209480000</v>
      </c>
      <c r="E16" s="62">
        <v>0</v>
      </c>
      <c r="F16" s="62">
        <v>0</v>
      </c>
      <c r="G16" s="62">
        <v>0</v>
      </c>
      <c r="H16" s="62">
        <v>0</v>
      </c>
      <c r="I16" s="62">
        <v>0</v>
      </c>
      <c r="J16" s="62">
        <v>0</v>
      </c>
      <c r="K16" s="63">
        <f>IF(SUM(Table2[[#This Row],[Taxes]:[Infrastructure Improvement Payments]])=0,"",SUM(Table2[[#This Row],[Taxes]:[Infrastructure Improvement Payments]]))</f>
        <v>209480000</v>
      </c>
      <c r="L16" s="70"/>
      <c r="N16" s="131"/>
      <c r="Q16" s="131"/>
      <c r="R16" s="131"/>
      <c r="S16" s="131"/>
      <c r="T16" s="131"/>
      <c r="U16" s="131"/>
      <c r="V16" s="131"/>
      <c r="W16" s="131"/>
      <c r="X16" s="131"/>
      <c r="Y16" s="131"/>
      <c r="Z16" s="131"/>
      <c r="AC16" s="32" t="s">
        <v>46</v>
      </c>
      <c r="CW16" s="32" t="s">
        <v>416</v>
      </c>
    </row>
    <row r="17" spans="1:101" ht="27.6" x14ac:dyDescent="0.25">
      <c r="A17" s="69" t="s">
        <v>55</v>
      </c>
      <c r="B17" s="60" t="s">
        <v>629</v>
      </c>
      <c r="C17" s="60" t="s">
        <v>504</v>
      </c>
      <c r="D17" s="61">
        <v>0</v>
      </c>
      <c r="E17" s="62">
        <v>107220000</v>
      </c>
      <c r="F17" s="62">
        <v>0</v>
      </c>
      <c r="G17" s="62">
        <v>0</v>
      </c>
      <c r="H17" s="62">
        <v>0</v>
      </c>
      <c r="I17" s="62">
        <v>0</v>
      </c>
      <c r="J17" s="62">
        <v>0</v>
      </c>
      <c r="K17" s="63">
        <f>IF(SUM(Table2[[#This Row],[Taxes]:[Infrastructure Improvement Payments]])=0,"",SUM(Table2[[#This Row],[Taxes]:[Infrastructure Improvement Payments]]))</f>
        <v>107220000</v>
      </c>
      <c r="L17" s="70"/>
      <c r="N17" s="131"/>
      <c r="Q17" s="131"/>
      <c r="R17" s="131"/>
      <c r="S17" s="131"/>
      <c r="T17" s="131"/>
      <c r="U17" s="131"/>
      <c r="V17" s="131"/>
      <c r="W17" s="131"/>
      <c r="X17" s="131"/>
      <c r="Y17" s="131"/>
      <c r="AC17" s="32" t="s">
        <v>45</v>
      </c>
      <c r="CW17" s="32" t="s">
        <v>402</v>
      </c>
    </row>
    <row r="18" spans="1:101" ht="55.2" x14ac:dyDescent="0.25">
      <c r="A18" s="69" t="s">
        <v>89</v>
      </c>
      <c r="B18" s="60" t="s">
        <v>630</v>
      </c>
      <c r="C18" s="60" t="s">
        <v>505</v>
      </c>
      <c r="D18" s="61">
        <v>240000</v>
      </c>
      <c r="E18" s="62">
        <v>0</v>
      </c>
      <c r="F18" s="62">
        <v>0</v>
      </c>
      <c r="G18" s="62">
        <v>0</v>
      </c>
      <c r="H18" s="62">
        <v>0</v>
      </c>
      <c r="I18" s="62">
        <v>0</v>
      </c>
      <c r="J18" s="62">
        <v>0</v>
      </c>
      <c r="K18" s="63">
        <f>IF(SUM(Table2[[#This Row],[Taxes]:[Infrastructure Improvement Payments]])=0,"",SUM(Table2[[#This Row],[Taxes]:[Infrastructure Improvement Payments]]))</f>
        <v>240000</v>
      </c>
      <c r="L18" s="70"/>
      <c r="N18" s="131"/>
      <c r="Q18" s="131"/>
      <c r="R18" s="131"/>
      <c r="S18" s="131"/>
      <c r="T18" s="131"/>
      <c r="U18" s="131"/>
      <c r="V18" s="131"/>
      <c r="W18" s="131"/>
      <c r="X18" s="131"/>
      <c r="Y18" s="131"/>
      <c r="AC18" s="32" t="s">
        <v>44</v>
      </c>
      <c r="CW18" s="32" t="s">
        <v>418</v>
      </c>
    </row>
    <row r="19" spans="1:101" ht="41.4" x14ac:dyDescent="0.25">
      <c r="A19" s="69" t="s">
        <v>89</v>
      </c>
      <c r="B19" s="60" t="s">
        <v>630</v>
      </c>
      <c r="C19" s="60" t="s">
        <v>506</v>
      </c>
      <c r="D19" s="61">
        <v>0</v>
      </c>
      <c r="E19" s="62">
        <v>10000</v>
      </c>
      <c r="F19" s="62">
        <v>0</v>
      </c>
      <c r="G19" s="62">
        <v>0</v>
      </c>
      <c r="H19" s="62">
        <v>0</v>
      </c>
      <c r="I19" s="62">
        <v>0</v>
      </c>
      <c r="J19" s="62">
        <v>0</v>
      </c>
      <c r="K19" s="63">
        <f>IF(SUM(Table2[[#This Row],[Taxes]:[Infrastructure Improvement Payments]])=0,"",SUM(Table2[[#This Row],[Taxes]:[Infrastructure Improvement Payments]]))</f>
        <v>10000</v>
      </c>
      <c r="L19" s="70"/>
      <c r="N19" s="131"/>
      <c r="Q19" s="131"/>
      <c r="R19" s="131"/>
      <c r="S19" s="131"/>
      <c r="T19" s="131"/>
      <c r="U19" s="131"/>
      <c r="V19" s="131"/>
      <c r="W19" s="131"/>
      <c r="X19" s="131"/>
      <c r="Y19" s="131"/>
      <c r="AC19" s="32" t="s">
        <v>43</v>
      </c>
      <c r="CW19" s="32" t="s">
        <v>420</v>
      </c>
    </row>
    <row r="20" spans="1:101" ht="27.6" x14ac:dyDescent="0.25">
      <c r="A20" s="69" t="s">
        <v>89</v>
      </c>
      <c r="B20" s="60" t="s">
        <v>630</v>
      </c>
      <c r="C20" s="60" t="s">
        <v>507</v>
      </c>
      <c r="D20" s="61">
        <v>0</v>
      </c>
      <c r="E20" s="62">
        <v>0</v>
      </c>
      <c r="F20" s="62">
        <v>400000</v>
      </c>
      <c r="G20" s="62">
        <v>0</v>
      </c>
      <c r="H20" s="62">
        <v>0</v>
      </c>
      <c r="I20" s="62">
        <v>0</v>
      </c>
      <c r="J20" s="62">
        <v>0</v>
      </c>
      <c r="K20" s="63">
        <f>IF(SUM(Table2[[#This Row],[Taxes]:[Infrastructure Improvement Payments]])=0,"",SUM(Table2[[#This Row],[Taxes]:[Infrastructure Improvement Payments]]))</f>
        <v>400000</v>
      </c>
      <c r="L20" s="70"/>
      <c r="N20" s="131"/>
      <c r="Q20" s="131"/>
      <c r="R20" s="131"/>
      <c r="S20" s="131"/>
      <c r="T20" s="131"/>
      <c r="U20" s="131"/>
      <c r="V20" s="131"/>
      <c r="W20" s="131"/>
      <c r="X20" s="131"/>
      <c r="Y20" s="131"/>
    </row>
    <row r="21" spans="1:101" ht="27.6" x14ac:dyDescent="0.25">
      <c r="A21" s="69" t="s">
        <v>89</v>
      </c>
      <c r="B21" s="60" t="s">
        <v>630</v>
      </c>
      <c r="C21" s="60" t="s">
        <v>508</v>
      </c>
      <c r="D21" s="61">
        <v>0</v>
      </c>
      <c r="E21" s="62">
        <v>0</v>
      </c>
      <c r="F21" s="62">
        <v>1650000</v>
      </c>
      <c r="G21" s="62">
        <v>0</v>
      </c>
      <c r="H21" s="62">
        <v>0</v>
      </c>
      <c r="I21" s="62">
        <v>0</v>
      </c>
      <c r="J21" s="62">
        <v>0</v>
      </c>
      <c r="K21" s="63">
        <f>IF(SUM(Table2[[#This Row],[Taxes]:[Infrastructure Improvement Payments]])=0,"",SUM(Table2[[#This Row],[Taxes]:[Infrastructure Improvement Payments]]))</f>
        <v>1650000</v>
      </c>
      <c r="L21" s="70"/>
      <c r="N21" s="131"/>
      <c r="Q21" s="131"/>
      <c r="R21" s="131"/>
      <c r="S21" s="131"/>
      <c r="T21" s="131"/>
      <c r="U21" s="131"/>
      <c r="V21" s="131"/>
      <c r="W21" s="131"/>
      <c r="X21" s="131"/>
      <c r="Y21" s="131"/>
    </row>
    <row r="22" spans="1:101" ht="14.4" x14ac:dyDescent="0.25">
      <c r="A22" s="69" t="s">
        <v>142</v>
      </c>
      <c r="B22" s="60" t="s">
        <v>631</v>
      </c>
      <c r="C22" s="60" t="s">
        <v>509</v>
      </c>
      <c r="D22" s="61">
        <v>869180000</v>
      </c>
      <c r="E22" s="62">
        <v>0</v>
      </c>
      <c r="F22" s="62">
        <v>0</v>
      </c>
      <c r="G22" s="62">
        <v>0</v>
      </c>
      <c r="H22" s="62">
        <v>0</v>
      </c>
      <c r="I22" s="62">
        <v>0</v>
      </c>
      <c r="J22" s="62">
        <v>0</v>
      </c>
      <c r="K22" s="63">
        <f>IF(SUM(Table2[[#This Row],[Taxes]:[Infrastructure Improvement Payments]])=0,"",SUM(Table2[[#This Row],[Taxes]:[Infrastructure Improvement Payments]]))</f>
        <v>869180000</v>
      </c>
      <c r="L22" s="70"/>
      <c r="N22" s="131"/>
      <c r="Q22" s="131"/>
      <c r="R22" s="131"/>
      <c r="S22" s="131"/>
      <c r="T22" s="131"/>
      <c r="U22" s="131"/>
      <c r="V22" s="131"/>
      <c r="W22" s="131"/>
      <c r="X22" s="131"/>
      <c r="Y22" s="131"/>
    </row>
    <row r="23" spans="1:101" ht="27.6" x14ac:dyDescent="0.25">
      <c r="A23" s="69" t="s">
        <v>268</v>
      </c>
      <c r="B23" s="60" t="s">
        <v>632</v>
      </c>
      <c r="C23" s="60" t="s">
        <v>510</v>
      </c>
      <c r="D23" s="61">
        <v>0</v>
      </c>
      <c r="E23" s="62">
        <v>0</v>
      </c>
      <c r="F23" s="62">
        <v>2140000</v>
      </c>
      <c r="G23" s="62">
        <v>0</v>
      </c>
      <c r="H23" s="62">
        <v>0</v>
      </c>
      <c r="I23" s="62">
        <v>0</v>
      </c>
      <c r="J23" s="62">
        <v>0</v>
      </c>
      <c r="K23" s="63">
        <f>IF(SUM(Table2[[#This Row],[Taxes]:[Infrastructure Improvement Payments]])=0,"",SUM(Table2[[#This Row],[Taxes]:[Infrastructure Improvement Payments]]))</f>
        <v>2140000</v>
      </c>
      <c r="L23" s="70"/>
      <c r="N23" s="131"/>
      <c r="Q23" s="131"/>
      <c r="R23" s="131"/>
      <c r="S23" s="131"/>
      <c r="T23" s="131"/>
      <c r="U23" s="131"/>
      <c r="V23" s="131"/>
      <c r="W23" s="131"/>
      <c r="X23" s="131"/>
      <c r="Y23" s="131"/>
    </row>
    <row r="24" spans="1:101" ht="27.6" x14ac:dyDescent="0.25">
      <c r="A24" s="69" t="s">
        <v>263</v>
      </c>
      <c r="B24" s="60" t="s">
        <v>633</v>
      </c>
      <c r="C24" s="60" t="s">
        <v>511</v>
      </c>
      <c r="D24" s="61">
        <v>0</v>
      </c>
      <c r="E24" s="62">
        <v>0</v>
      </c>
      <c r="F24" s="62">
        <v>2640000</v>
      </c>
      <c r="G24" s="62">
        <v>0</v>
      </c>
      <c r="H24" s="62">
        <v>0</v>
      </c>
      <c r="I24" s="62">
        <v>0</v>
      </c>
      <c r="J24" s="62">
        <v>0</v>
      </c>
      <c r="K24" s="63">
        <f>IF(SUM(Table2[[#This Row],[Taxes]:[Infrastructure Improvement Payments]])=0,"",SUM(Table2[[#This Row],[Taxes]:[Infrastructure Improvement Payments]]))</f>
        <v>2640000</v>
      </c>
      <c r="L24" s="70"/>
      <c r="N24" s="131"/>
      <c r="Q24" s="131"/>
      <c r="R24" s="131"/>
      <c r="S24" s="131"/>
      <c r="T24" s="131"/>
      <c r="U24" s="131"/>
      <c r="V24" s="131"/>
      <c r="W24" s="131"/>
      <c r="X24" s="131"/>
      <c r="Y24" s="131"/>
    </row>
    <row r="25" spans="1:101" ht="27.6" x14ac:dyDescent="0.25">
      <c r="A25" s="69" t="s">
        <v>129</v>
      </c>
      <c r="B25" s="60" t="s">
        <v>634</v>
      </c>
      <c r="C25" s="60" t="s">
        <v>652</v>
      </c>
      <c r="D25" s="61">
        <v>0</v>
      </c>
      <c r="E25" s="62">
        <v>0</v>
      </c>
      <c r="F25" s="62">
        <v>380000</v>
      </c>
      <c r="G25" s="62">
        <v>0</v>
      </c>
      <c r="H25" s="62">
        <v>0</v>
      </c>
      <c r="I25" s="62">
        <v>0</v>
      </c>
      <c r="J25" s="62">
        <v>0</v>
      </c>
      <c r="K25" s="63">
        <f>IF(SUM(Table2[[#This Row],[Taxes]:[Infrastructure Improvement Payments]])=0,"",SUM(Table2[[#This Row],[Taxes]:[Infrastructure Improvement Payments]]))</f>
        <v>380000</v>
      </c>
      <c r="L25" s="70"/>
      <c r="N25" s="131"/>
      <c r="Q25" s="131"/>
      <c r="R25" s="131"/>
      <c r="S25" s="131"/>
      <c r="T25" s="131"/>
      <c r="U25" s="131"/>
      <c r="V25" s="131"/>
      <c r="W25" s="131"/>
      <c r="X25" s="131"/>
      <c r="Y25" s="131"/>
    </row>
    <row r="26" spans="1:101" ht="27.6" x14ac:dyDescent="0.25">
      <c r="A26" s="69" t="s">
        <v>129</v>
      </c>
      <c r="B26" s="60" t="s">
        <v>634</v>
      </c>
      <c r="C26" s="60" t="s">
        <v>653</v>
      </c>
      <c r="D26" s="61">
        <v>0</v>
      </c>
      <c r="E26" s="62">
        <v>0</v>
      </c>
      <c r="F26" s="62">
        <v>400000</v>
      </c>
      <c r="G26" s="62">
        <v>0</v>
      </c>
      <c r="H26" s="62">
        <v>0</v>
      </c>
      <c r="I26" s="62">
        <v>0</v>
      </c>
      <c r="J26" s="62">
        <v>0</v>
      </c>
      <c r="K26" s="63">
        <f>IF(SUM(Table2[[#This Row],[Taxes]:[Infrastructure Improvement Payments]])=0,"",SUM(Table2[[#This Row],[Taxes]:[Infrastructure Improvement Payments]]))</f>
        <v>400000</v>
      </c>
      <c r="L26" s="70"/>
      <c r="N26" s="131"/>
      <c r="Q26" s="131"/>
      <c r="R26" s="131"/>
      <c r="S26" s="131"/>
      <c r="T26" s="131"/>
      <c r="U26" s="131"/>
      <c r="V26" s="131"/>
      <c r="W26" s="131"/>
      <c r="X26" s="131"/>
      <c r="Y26" s="131"/>
    </row>
    <row r="27" spans="1:101" ht="27.6" x14ac:dyDescent="0.25">
      <c r="A27" s="69" t="s">
        <v>129</v>
      </c>
      <c r="B27" s="60" t="s">
        <v>634</v>
      </c>
      <c r="C27" s="60" t="s">
        <v>654</v>
      </c>
      <c r="D27" s="61">
        <v>0</v>
      </c>
      <c r="E27" s="62">
        <v>0</v>
      </c>
      <c r="F27" s="62">
        <v>1160000</v>
      </c>
      <c r="G27" s="62">
        <v>0</v>
      </c>
      <c r="H27" s="62">
        <v>0</v>
      </c>
      <c r="I27" s="62">
        <v>0</v>
      </c>
      <c r="J27" s="62">
        <v>0</v>
      </c>
      <c r="K27" s="63">
        <f>IF(SUM(Table2[[#This Row],[Taxes]:[Infrastructure Improvement Payments]])=0,"",SUM(Table2[[#This Row],[Taxes]:[Infrastructure Improvement Payments]]))</f>
        <v>1160000</v>
      </c>
      <c r="L27" s="70"/>
      <c r="N27" s="131"/>
      <c r="Q27" s="131"/>
      <c r="R27" s="131"/>
      <c r="S27" s="131"/>
      <c r="T27" s="131"/>
      <c r="U27" s="131"/>
      <c r="V27" s="131"/>
      <c r="W27" s="131"/>
      <c r="X27" s="131"/>
      <c r="Y27" s="131"/>
    </row>
    <row r="28" spans="1:101" ht="35.549999999999997" customHeight="1" x14ac:dyDescent="0.25">
      <c r="A28" s="69" t="s">
        <v>195</v>
      </c>
      <c r="B28" s="60" t="s">
        <v>635</v>
      </c>
      <c r="C28" s="60" t="s">
        <v>512</v>
      </c>
      <c r="D28" s="61">
        <v>25050000</v>
      </c>
      <c r="E28" s="62">
        <v>0</v>
      </c>
      <c r="F28" s="62">
        <v>0</v>
      </c>
      <c r="G28" s="62">
        <v>0</v>
      </c>
      <c r="H28" s="62">
        <v>0</v>
      </c>
      <c r="I28" s="62">
        <v>0</v>
      </c>
      <c r="J28" s="62">
        <v>0</v>
      </c>
      <c r="K28" s="63">
        <f>IF(SUM(Table2[[#This Row],[Taxes]:[Infrastructure Improvement Payments]])=0,"",SUM(Table2[[#This Row],[Taxes]:[Infrastructure Improvement Payments]]))</f>
        <v>25050000</v>
      </c>
      <c r="L28" s="70"/>
      <c r="N28" s="131"/>
      <c r="Q28" s="131"/>
      <c r="R28" s="131"/>
      <c r="S28" s="131"/>
      <c r="T28" s="131"/>
      <c r="U28" s="131"/>
      <c r="V28" s="131"/>
      <c r="W28" s="131"/>
      <c r="X28" s="131"/>
      <c r="Y28" s="131"/>
    </row>
    <row r="29" spans="1:101" ht="41.4" x14ac:dyDescent="0.25">
      <c r="A29" s="69" t="s">
        <v>195</v>
      </c>
      <c r="B29" s="60" t="s">
        <v>635</v>
      </c>
      <c r="C29" s="60" t="s">
        <v>513</v>
      </c>
      <c r="D29" s="61">
        <v>0</v>
      </c>
      <c r="E29" s="62">
        <v>0</v>
      </c>
      <c r="F29" s="62">
        <v>18980000</v>
      </c>
      <c r="G29" s="62">
        <v>0</v>
      </c>
      <c r="H29" s="62">
        <v>0</v>
      </c>
      <c r="I29" s="62">
        <v>0</v>
      </c>
      <c r="J29" s="62">
        <v>0</v>
      </c>
      <c r="K29" s="63">
        <f>IF(SUM(Table2[[#This Row],[Taxes]:[Infrastructure Improvement Payments]])=0,"",SUM(Table2[[#This Row],[Taxes]:[Infrastructure Improvement Payments]]))</f>
        <v>18980000</v>
      </c>
      <c r="L29" s="70"/>
      <c r="N29" s="131"/>
      <c r="Q29" s="131"/>
      <c r="R29" s="131"/>
      <c r="S29" s="131"/>
      <c r="T29" s="131"/>
      <c r="U29" s="131"/>
      <c r="V29" s="131"/>
      <c r="W29" s="131"/>
      <c r="X29" s="131"/>
      <c r="Y29" s="131"/>
    </row>
    <row r="30" spans="1:101" ht="14.4" x14ac:dyDescent="0.25">
      <c r="A30" s="69" t="s">
        <v>68</v>
      </c>
      <c r="B30" s="60" t="s">
        <v>636</v>
      </c>
      <c r="C30" s="60" t="s">
        <v>514</v>
      </c>
      <c r="D30" s="61">
        <v>2070000</v>
      </c>
      <c r="E30" s="62">
        <v>66450000</v>
      </c>
      <c r="F30" s="62">
        <v>0</v>
      </c>
      <c r="G30" s="62">
        <v>0</v>
      </c>
      <c r="H30" s="62">
        <v>0</v>
      </c>
      <c r="I30" s="62">
        <v>0</v>
      </c>
      <c r="J30" s="62">
        <v>0</v>
      </c>
      <c r="K30" s="63">
        <f>IF(SUM(Table2[[#This Row],[Taxes]:[Infrastructure Improvement Payments]])=0,"",SUM(Table2[[#This Row],[Taxes]:[Infrastructure Improvement Payments]]))</f>
        <v>68520000</v>
      </c>
      <c r="L30" s="70"/>
      <c r="N30" s="131"/>
      <c r="Q30" s="131"/>
      <c r="R30" s="131"/>
      <c r="S30" s="131"/>
      <c r="T30" s="131"/>
      <c r="U30" s="131"/>
      <c r="V30" s="131"/>
      <c r="W30" s="131"/>
      <c r="X30" s="131"/>
      <c r="Y30" s="131"/>
    </row>
    <row r="31" spans="1:101" ht="27.6" x14ac:dyDescent="0.25">
      <c r="A31" s="69" t="s">
        <v>68</v>
      </c>
      <c r="B31" s="60" t="s">
        <v>636</v>
      </c>
      <c r="C31" s="60" t="s">
        <v>515</v>
      </c>
      <c r="D31" s="61">
        <v>0</v>
      </c>
      <c r="E31" s="62">
        <v>0</v>
      </c>
      <c r="F31" s="62">
        <v>0</v>
      </c>
      <c r="G31" s="62">
        <v>0</v>
      </c>
      <c r="H31" s="62">
        <v>264290000</v>
      </c>
      <c r="I31" s="62">
        <v>0</v>
      </c>
      <c r="J31" s="62">
        <v>0</v>
      </c>
      <c r="K31" s="63">
        <f>IF(SUM(Table2[[#This Row],[Taxes]:[Infrastructure Improvement Payments]])=0,"",SUM(Table2[[#This Row],[Taxes]:[Infrastructure Improvement Payments]]))</f>
        <v>264290000</v>
      </c>
      <c r="L31" s="70"/>
      <c r="N31" s="131"/>
      <c r="Q31" s="131"/>
      <c r="R31" s="131"/>
      <c r="S31" s="131"/>
      <c r="T31" s="131"/>
      <c r="U31" s="131"/>
      <c r="V31" s="131"/>
      <c r="W31" s="131"/>
      <c r="X31" s="131"/>
      <c r="Y31" s="131"/>
    </row>
    <row r="32" spans="1:101" ht="41.4" x14ac:dyDescent="0.25">
      <c r="A32" s="69" t="s">
        <v>270</v>
      </c>
      <c r="B32" s="60" t="s">
        <v>637</v>
      </c>
      <c r="C32" s="60" t="s">
        <v>516</v>
      </c>
      <c r="D32" s="61">
        <v>0</v>
      </c>
      <c r="E32" s="62">
        <v>0</v>
      </c>
      <c r="F32" s="62">
        <v>130000</v>
      </c>
      <c r="G32" s="62">
        <v>0</v>
      </c>
      <c r="H32" s="62">
        <v>0</v>
      </c>
      <c r="I32" s="62">
        <v>0</v>
      </c>
      <c r="J32" s="62">
        <v>0</v>
      </c>
      <c r="K32" s="63">
        <f>IF(SUM(Table2[[#This Row],[Taxes]:[Infrastructure Improvement Payments]])=0,"",SUM(Table2[[#This Row],[Taxes]:[Infrastructure Improvement Payments]]))</f>
        <v>130000</v>
      </c>
      <c r="L32" s="70"/>
      <c r="N32" s="131"/>
      <c r="Q32" s="131"/>
      <c r="R32" s="131"/>
      <c r="S32" s="131"/>
      <c r="T32" s="131"/>
      <c r="U32" s="131"/>
      <c r="V32" s="131"/>
      <c r="W32" s="131"/>
      <c r="X32" s="131"/>
      <c r="Y32" s="131"/>
    </row>
    <row r="33" spans="1:101" ht="27.6" x14ac:dyDescent="0.25">
      <c r="A33" s="69" t="s">
        <v>270</v>
      </c>
      <c r="B33" s="60" t="s">
        <v>637</v>
      </c>
      <c r="C33" s="60" t="s">
        <v>650</v>
      </c>
      <c r="D33" s="61">
        <v>0</v>
      </c>
      <c r="E33" s="62">
        <v>116930000</v>
      </c>
      <c r="F33" s="62">
        <v>0</v>
      </c>
      <c r="G33" s="62">
        <v>0</v>
      </c>
      <c r="H33" s="62">
        <v>0</v>
      </c>
      <c r="I33" s="62">
        <v>0</v>
      </c>
      <c r="J33" s="62">
        <v>0</v>
      </c>
      <c r="K33" s="63">
        <f>IF(SUM(Table2[[#This Row],[Taxes]:[Infrastructure Improvement Payments]])=0,"",SUM(Table2[[#This Row],[Taxes]:[Infrastructure Improvement Payments]]))</f>
        <v>116930000</v>
      </c>
      <c r="L33" s="70"/>
      <c r="N33" s="131"/>
      <c r="Q33" s="131"/>
      <c r="R33" s="131"/>
      <c r="S33" s="131"/>
      <c r="T33" s="131"/>
      <c r="U33" s="131"/>
      <c r="V33" s="131"/>
      <c r="W33" s="131"/>
      <c r="X33" s="131"/>
      <c r="Y33" s="131"/>
    </row>
    <row r="34" spans="1:101" ht="14.4" x14ac:dyDescent="0.25">
      <c r="A34" s="69" t="s">
        <v>270</v>
      </c>
      <c r="B34" s="60" t="s">
        <v>517</v>
      </c>
      <c r="C34" s="60"/>
      <c r="D34" s="61">
        <v>3610000</v>
      </c>
      <c r="E34" s="62">
        <v>0</v>
      </c>
      <c r="F34" s="62">
        <v>0</v>
      </c>
      <c r="G34" s="62">
        <v>0</v>
      </c>
      <c r="H34" s="62">
        <v>0</v>
      </c>
      <c r="I34" s="62">
        <v>0</v>
      </c>
      <c r="J34" s="62">
        <v>0</v>
      </c>
      <c r="K34" s="63">
        <f>IF(SUM(Table2[[#This Row],[Taxes]:[Infrastructure Improvement Payments]])=0,"",SUM(Table2[[#This Row],[Taxes]:[Infrastructure Improvement Payments]]))</f>
        <v>3610000</v>
      </c>
      <c r="L34" s="70"/>
      <c r="N34" s="131"/>
      <c r="Q34" s="131"/>
      <c r="R34" s="131"/>
      <c r="S34" s="131"/>
      <c r="T34" s="131"/>
      <c r="U34" s="131"/>
      <c r="V34" s="131"/>
      <c r="W34" s="131"/>
      <c r="X34" s="131"/>
      <c r="Y34" s="131"/>
    </row>
    <row r="35" spans="1:101" ht="14.4" x14ac:dyDescent="0.25">
      <c r="A35" s="69" t="s">
        <v>270</v>
      </c>
      <c r="B35" s="60" t="s">
        <v>518</v>
      </c>
      <c r="C35" s="60"/>
      <c r="D35" s="61">
        <v>292550000</v>
      </c>
      <c r="E35" s="62">
        <v>7720000</v>
      </c>
      <c r="F35" s="62">
        <v>0</v>
      </c>
      <c r="G35" s="62">
        <v>0</v>
      </c>
      <c r="H35" s="62">
        <v>0</v>
      </c>
      <c r="I35" s="62">
        <v>0</v>
      </c>
      <c r="J35" s="62">
        <v>0</v>
      </c>
      <c r="K35" s="63">
        <f>IF(SUM(Table2[[#This Row],[Taxes]:[Infrastructure Improvement Payments]])=0,"",SUM(Table2[[#This Row],[Taxes]:[Infrastructure Improvement Payments]]))</f>
        <v>300270000</v>
      </c>
      <c r="L35" s="70"/>
      <c r="N35" s="131"/>
      <c r="Q35" s="131"/>
      <c r="R35" s="131"/>
      <c r="S35" s="131"/>
      <c r="T35" s="131"/>
      <c r="U35" s="131"/>
      <c r="V35" s="131"/>
      <c r="W35" s="131"/>
      <c r="X35" s="131"/>
      <c r="Y35" s="131"/>
    </row>
    <row r="36" spans="1:101" ht="14.4" x14ac:dyDescent="0.25">
      <c r="A36" s="69" t="s">
        <v>270</v>
      </c>
      <c r="B36" s="60" t="s">
        <v>519</v>
      </c>
      <c r="C36" s="60"/>
      <c r="D36" s="61">
        <v>63750000</v>
      </c>
      <c r="E36" s="62">
        <v>0</v>
      </c>
      <c r="F36" s="62">
        <v>0</v>
      </c>
      <c r="G36" s="62">
        <v>0</v>
      </c>
      <c r="H36" s="62">
        <v>0</v>
      </c>
      <c r="I36" s="62">
        <v>0</v>
      </c>
      <c r="J36" s="62">
        <v>0</v>
      </c>
      <c r="K36" s="63">
        <f>IF(SUM(Table2[[#This Row],[Taxes]:[Infrastructure Improvement Payments]])=0,"",SUM(Table2[[#This Row],[Taxes]:[Infrastructure Improvement Payments]]))</f>
        <v>63750000</v>
      </c>
      <c r="L36" s="70"/>
      <c r="N36" s="131"/>
      <c r="Q36" s="131"/>
      <c r="R36" s="131"/>
      <c r="S36" s="131"/>
      <c r="T36" s="131"/>
      <c r="U36" s="131"/>
      <c r="V36" s="131"/>
      <c r="W36" s="131"/>
      <c r="X36" s="131"/>
      <c r="Y36" s="131"/>
    </row>
    <row r="37" spans="1:101" ht="27.6" x14ac:dyDescent="0.25">
      <c r="A37" s="69" t="s">
        <v>270</v>
      </c>
      <c r="B37" s="60" t="s">
        <v>637</v>
      </c>
      <c r="C37" s="60" t="s">
        <v>520</v>
      </c>
      <c r="D37" s="61">
        <v>0</v>
      </c>
      <c r="E37" s="62">
        <v>0</v>
      </c>
      <c r="F37" s="62">
        <v>2300000</v>
      </c>
      <c r="G37" s="62">
        <v>0</v>
      </c>
      <c r="H37" s="62">
        <v>0</v>
      </c>
      <c r="I37" s="62">
        <v>0</v>
      </c>
      <c r="J37" s="62">
        <v>0</v>
      </c>
      <c r="K37" s="63">
        <f>IF(SUM(Table2[[#This Row],[Taxes]:[Infrastructure Improvement Payments]])=0,"",SUM(Table2[[#This Row],[Taxes]:[Infrastructure Improvement Payments]]))</f>
        <v>2300000</v>
      </c>
      <c r="L37" s="70"/>
      <c r="N37" s="131"/>
      <c r="Q37" s="131"/>
      <c r="R37" s="131"/>
      <c r="S37" s="131"/>
      <c r="T37" s="131"/>
      <c r="U37" s="131"/>
      <c r="V37" s="131"/>
      <c r="W37" s="131"/>
      <c r="X37" s="131"/>
      <c r="Y37" s="131"/>
    </row>
    <row r="38" spans="1:101" ht="27.6" x14ac:dyDescent="0.25">
      <c r="A38" s="69" t="s">
        <v>270</v>
      </c>
      <c r="B38" s="60" t="s">
        <v>549</v>
      </c>
      <c r="C38" s="60" t="s">
        <v>549</v>
      </c>
      <c r="D38" s="61">
        <v>0</v>
      </c>
      <c r="E38" s="62">
        <v>0</v>
      </c>
      <c r="F38" s="62">
        <v>1500000</v>
      </c>
      <c r="G38" s="62">
        <v>0</v>
      </c>
      <c r="H38" s="62">
        <v>0</v>
      </c>
      <c r="I38" s="62">
        <v>0</v>
      </c>
      <c r="J38" s="62">
        <v>0</v>
      </c>
      <c r="K38" s="63">
        <f>IF(SUM(Table2[[#This Row],[Taxes]:[Infrastructure Improvement Payments]])=0,"",SUM(Table2[[#This Row],[Taxes]:[Infrastructure Improvement Payments]]))</f>
        <v>1500000</v>
      </c>
      <c r="L38" s="70"/>
      <c r="N38" s="131"/>
      <c r="Q38" s="131"/>
      <c r="R38" s="131"/>
      <c r="S38" s="131"/>
      <c r="T38" s="131"/>
      <c r="U38" s="131"/>
      <c r="V38" s="131"/>
      <c r="W38" s="131"/>
      <c r="X38" s="131"/>
      <c r="Y38" s="131"/>
    </row>
    <row r="39" spans="1:101" ht="55.2" x14ac:dyDescent="0.25">
      <c r="A39" s="69" t="s">
        <v>93</v>
      </c>
      <c r="B39" s="60" t="s">
        <v>638</v>
      </c>
      <c r="C39" s="60" t="s">
        <v>655</v>
      </c>
      <c r="D39" s="61">
        <v>5140000</v>
      </c>
      <c r="E39" s="62">
        <v>0</v>
      </c>
      <c r="F39" s="62">
        <v>0</v>
      </c>
      <c r="G39" s="62">
        <v>0</v>
      </c>
      <c r="H39" s="62">
        <v>0</v>
      </c>
      <c r="I39" s="62">
        <v>0</v>
      </c>
      <c r="J39" s="62">
        <v>0</v>
      </c>
      <c r="K39" s="63">
        <f>IF(SUM(Table2[[#This Row],[Taxes]:[Infrastructure Improvement Payments]])=0,"",SUM(Table2[[#This Row],[Taxes]:[Infrastructure Improvement Payments]]))</f>
        <v>5140000</v>
      </c>
      <c r="L39" s="70"/>
      <c r="N39" s="131"/>
      <c r="Q39" s="131"/>
      <c r="R39" s="131"/>
      <c r="S39" s="131"/>
      <c r="T39" s="131"/>
      <c r="U39" s="131"/>
      <c r="V39" s="131"/>
      <c r="W39" s="131"/>
      <c r="X39" s="131"/>
      <c r="Y39" s="131"/>
    </row>
    <row r="40" spans="1:101" ht="14.4" x14ac:dyDescent="0.25">
      <c r="A40" s="69" t="s">
        <v>93</v>
      </c>
      <c r="B40" s="60" t="s">
        <v>638</v>
      </c>
      <c r="C40" s="60" t="s">
        <v>521</v>
      </c>
      <c r="D40" s="61">
        <v>0</v>
      </c>
      <c r="E40" s="62">
        <v>0</v>
      </c>
      <c r="F40" s="62">
        <v>0</v>
      </c>
      <c r="G40" s="62">
        <v>7660000</v>
      </c>
      <c r="H40" s="62">
        <v>0</v>
      </c>
      <c r="I40" s="62">
        <v>0</v>
      </c>
      <c r="J40" s="62">
        <v>0</v>
      </c>
      <c r="K40" s="63">
        <f>IF(SUM(Table2[[#This Row],[Taxes]:[Infrastructure Improvement Payments]])=0,"",SUM(Table2[[#This Row],[Taxes]:[Infrastructure Improvement Payments]]))</f>
        <v>7660000</v>
      </c>
      <c r="L40" s="70"/>
      <c r="N40" s="131"/>
      <c r="Q40" s="131"/>
      <c r="R40" s="131"/>
      <c r="S40" s="131"/>
      <c r="T40" s="131"/>
      <c r="U40" s="131"/>
      <c r="V40" s="131"/>
      <c r="W40" s="131"/>
      <c r="X40" s="131"/>
      <c r="Y40" s="131"/>
    </row>
    <row r="41" spans="1:101" ht="14.4" x14ac:dyDescent="0.25">
      <c r="A41" s="69" t="s">
        <v>135</v>
      </c>
      <c r="B41" s="60" t="s">
        <v>522</v>
      </c>
      <c r="C41" s="60"/>
      <c r="D41" s="61">
        <v>0</v>
      </c>
      <c r="E41" s="62">
        <v>0</v>
      </c>
      <c r="F41" s="62">
        <v>2150000</v>
      </c>
      <c r="G41" s="62">
        <v>0</v>
      </c>
      <c r="H41" s="62">
        <v>0</v>
      </c>
      <c r="I41" s="62">
        <v>0</v>
      </c>
      <c r="J41" s="62">
        <v>0</v>
      </c>
      <c r="K41" s="63">
        <f>IF(SUM(Table2[[#This Row],[Taxes]:[Infrastructure Improvement Payments]])=0,"",SUM(Table2[[#This Row],[Taxes]:[Infrastructure Improvement Payments]]))</f>
        <v>2150000</v>
      </c>
      <c r="L41" s="70"/>
      <c r="N41" s="131"/>
      <c r="Q41" s="131"/>
      <c r="R41" s="131"/>
      <c r="S41" s="131"/>
      <c r="T41" s="131"/>
      <c r="U41" s="131"/>
      <c r="V41" s="131"/>
      <c r="W41" s="131"/>
      <c r="X41" s="131"/>
      <c r="Y41" s="131"/>
    </row>
    <row r="42" spans="1:101" ht="27.6" x14ac:dyDescent="0.25">
      <c r="A42" s="69" t="s">
        <v>202</v>
      </c>
      <c r="B42" s="60" t="s">
        <v>639</v>
      </c>
      <c r="C42" s="60" t="s">
        <v>523</v>
      </c>
      <c r="D42" s="61">
        <v>116890000</v>
      </c>
      <c r="E42" s="62">
        <v>0</v>
      </c>
      <c r="F42" s="62">
        <v>0</v>
      </c>
      <c r="G42" s="62">
        <v>0</v>
      </c>
      <c r="H42" s="62">
        <v>0</v>
      </c>
      <c r="I42" s="62">
        <v>0</v>
      </c>
      <c r="J42" s="62">
        <v>0</v>
      </c>
      <c r="K42" s="63">
        <f>IF(SUM(Table2[[#This Row],[Taxes]:[Infrastructure Improvement Payments]])=0,"",SUM(Table2[[#This Row],[Taxes]:[Infrastructure Improvement Payments]]))</f>
        <v>116890000</v>
      </c>
      <c r="L42" s="70"/>
      <c r="N42" s="131"/>
      <c r="Q42" s="131"/>
      <c r="R42" s="131"/>
      <c r="S42" s="131"/>
      <c r="T42" s="131"/>
      <c r="U42" s="131"/>
      <c r="V42" s="131"/>
      <c r="W42" s="131"/>
      <c r="X42" s="131"/>
      <c r="Y42" s="131"/>
    </row>
    <row r="43" spans="1:101" ht="27.6" x14ac:dyDescent="0.25">
      <c r="A43" s="69" t="s">
        <v>202</v>
      </c>
      <c r="B43" s="60" t="s">
        <v>639</v>
      </c>
      <c r="C43" s="60" t="s">
        <v>524</v>
      </c>
      <c r="D43" s="61">
        <v>0</v>
      </c>
      <c r="E43" s="62">
        <v>0</v>
      </c>
      <c r="F43" s="62">
        <v>206470000</v>
      </c>
      <c r="G43" s="62">
        <v>0</v>
      </c>
      <c r="H43" s="62">
        <v>0</v>
      </c>
      <c r="I43" s="62">
        <v>0</v>
      </c>
      <c r="J43" s="62">
        <v>0</v>
      </c>
      <c r="K43" s="63">
        <f>IF(SUM(Table2[[#This Row],[Taxes]:[Infrastructure Improvement Payments]])=0,"",SUM(Table2[[#This Row],[Taxes]:[Infrastructure Improvement Payments]]))</f>
        <v>206470000</v>
      </c>
      <c r="L43" s="70"/>
      <c r="N43" s="131"/>
      <c r="Q43" s="131"/>
      <c r="R43" s="131"/>
      <c r="S43" s="131"/>
      <c r="T43" s="131"/>
      <c r="U43" s="131"/>
      <c r="V43" s="131"/>
      <c r="W43" s="131"/>
      <c r="X43" s="131"/>
      <c r="Y43" s="131"/>
    </row>
    <row r="44" spans="1:101" ht="27.6" x14ac:dyDescent="0.25">
      <c r="A44" s="69" t="s">
        <v>202</v>
      </c>
      <c r="B44" s="60" t="s">
        <v>639</v>
      </c>
      <c r="C44" s="60" t="s">
        <v>525</v>
      </c>
      <c r="D44" s="61">
        <v>0</v>
      </c>
      <c r="E44" s="62">
        <v>0</v>
      </c>
      <c r="F44" s="62">
        <v>1970000</v>
      </c>
      <c r="G44" s="62">
        <v>0</v>
      </c>
      <c r="H44" s="62">
        <v>0</v>
      </c>
      <c r="I44" s="62">
        <v>0</v>
      </c>
      <c r="J44" s="62">
        <v>0</v>
      </c>
      <c r="K44" s="63">
        <f>IF(SUM(Table2[[#This Row],[Taxes]:[Infrastructure Improvement Payments]])=0,"",SUM(Table2[[#This Row],[Taxes]:[Infrastructure Improvement Payments]]))</f>
        <v>1970000</v>
      </c>
      <c r="L44" s="70"/>
      <c r="N44" s="131"/>
      <c r="Q44" s="131"/>
      <c r="R44" s="131"/>
      <c r="S44" s="131"/>
      <c r="T44" s="131"/>
      <c r="U44" s="131"/>
      <c r="V44" s="131"/>
      <c r="W44" s="131"/>
      <c r="X44" s="131"/>
      <c r="Y44" s="131"/>
    </row>
    <row r="45" spans="1:101" ht="27.6" x14ac:dyDescent="0.25">
      <c r="A45" s="69" t="s">
        <v>202</v>
      </c>
      <c r="B45" s="60" t="s">
        <v>639</v>
      </c>
      <c r="C45" s="60" t="s">
        <v>526</v>
      </c>
      <c r="D45" s="61">
        <v>0</v>
      </c>
      <c r="E45" s="62">
        <v>0</v>
      </c>
      <c r="F45" s="62">
        <v>220000</v>
      </c>
      <c r="G45" s="62">
        <v>0</v>
      </c>
      <c r="H45" s="62">
        <v>0</v>
      </c>
      <c r="I45" s="62">
        <v>0</v>
      </c>
      <c r="J45" s="62">
        <v>0</v>
      </c>
      <c r="K45" s="63">
        <f>IF(SUM(Table2[[#This Row],[Taxes]:[Infrastructure Improvement Payments]])=0,"",SUM(Table2[[#This Row],[Taxes]:[Infrastructure Improvement Payments]]))</f>
        <v>220000</v>
      </c>
      <c r="L45" s="70"/>
      <c r="N45" s="131"/>
      <c r="Q45" s="131"/>
      <c r="R45" s="131"/>
      <c r="S45" s="131"/>
      <c r="T45" s="131"/>
      <c r="U45" s="131"/>
      <c r="V45" s="131"/>
      <c r="W45" s="131"/>
      <c r="X45" s="131"/>
      <c r="Y45" s="131"/>
    </row>
    <row r="46" spans="1:101" ht="27.6" x14ac:dyDescent="0.25">
      <c r="A46" s="69" t="s">
        <v>202</v>
      </c>
      <c r="B46" s="60" t="s">
        <v>639</v>
      </c>
      <c r="C46" s="60" t="s">
        <v>527</v>
      </c>
      <c r="D46" s="61">
        <v>0</v>
      </c>
      <c r="E46" s="62">
        <v>353700000</v>
      </c>
      <c r="F46" s="62">
        <v>20000</v>
      </c>
      <c r="G46" s="62">
        <v>0</v>
      </c>
      <c r="H46" s="62">
        <v>0</v>
      </c>
      <c r="I46" s="62">
        <v>0</v>
      </c>
      <c r="J46" s="62">
        <v>0</v>
      </c>
      <c r="K46" s="63">
        <f>IF(SUM(Table2[[#This Row],[Taxes]:[Infrastructure Improvement Payments]])=0,"",SUM(Table2[[#This Row],[Taxes]:[Infrastructure Improvement Payments]]))</f>
        <v>353720000</v>
      </c>
      <c r="L46" s="70"/>
      <c r="N46" s="131"/>
      <c r="Q46" s="131"/>
      <c r="R46" s="131"/>
      <c r="S46" s="131"/>
      <c r="T46" s="131"/>
      <c r="U46" s="131"/>
      <c r="V46" s="131"/>
      <c r="W46" s="131"/>
      <c r="X46" s="131"/>
      <c r="Y46" s="131"/>
    </row>
    <row r="47" spans="1:101" ht="41.4" x14ac:dyDescent="0.25">
      <c r="A47" s="69" t="s">
        <v>202</v>
      </c>
      <c r="B47" s="60" t="s">
        <v>639</v>
      </c>
      <c r="C47" s="60" t="s">
        <v>656</v>
      </c>
      <c r="D47" s="61">
        <v>0</v>
      </c>
      <c r="E47" s="62">
        <v>0</v>
      </c>
      <c r="F47" s="62">
        <v>0</v>
      </c>
      <c r="G47" s="62">
        <v>0</v>
      </c>
      <c r="H47" s="62">
        <v>0</v>
      </c>
      <c r="I47" s="62">
        <v>0</v>
      </c>
      <c r="J47" s="62">
        <v>60000</v>
      </c>
      <c r="K47" s="63">
        <f>IF(SUM(Table2[[#This Row],[Taxes]:[Infrastructure Improvement Payments]])=0,"",SUM(Table2[[#This Row],[Taxes]:[Infrastructure Improvement Payments]]))</f>
        <v>60000</v>
      </c>
      <c r="L47" s="70"/>
      <c r="N47" s="131"/>
      <c r="Q47" s="131"/>
      <c r="R47" s="131"/>
      <c r="S47" s="131"/>
      <c r="T47" s="131"/>
      <c r="U47" s="131"/>
      <c r="V47" s="131"/>
      <c r="W47" s="131"/>
      <c r="X47" s="131"/>
      <c r="Y47" s="131"/>
      <c r="AC47" s="32" t="s">
        <v>48</v>
      </c>
      <c r="CW47" s="32" t="s">
        <v>419</v>
      </c>
    </row>
    <row r="48" spans="1:101" ht="14.4" x14ac:dyDescent="0.25">
      <c r="A48" s="69" t="s">
        <v>202</v>
      </c>
      <c r="B48" s="60" t="s">
        <v>639</v>
      </c>
      <c r="C48" s="60" t="s">
        <v>657</v>
      </c>
      <c r="D48" s="61">
        <v>0</v>
      </c>
      <c r="E48" s="62">
        <v>0</v>
      </c>
      <c r="F48" s="62">
        <v>0</v>
      </c>
      <c r="G48" s="62">
        <v>0</v>
      </c>
      <c r="H48" s="62">
        <v>0</v>
      </c>
      <c r="I48" s="62">
        <v>0</v>
      </c>
      <c r="J48" s="62">
        <v>630000</v>
      </c>
      <c r="K48" s="63">
        <f>IF(SUM(Table2[[#This Row],[Taxes]:[Infrastructure Improvement Payments]])=0,"",SUM(Table2[[#This Row],[Taxes]:[Infrastructure Improvement Payments]]))</f>
        <v>630000</v>
      </c>
      <c r="L48" s="70"/>
      <c r="N48" s="131"/>
      <c r="Q48" s="131"/>
      <c r="R48" s="131"/>
      <c r="S48" s="131"/>
      <c r="T48" s="131"/>
      <c r="U48" s="131"/>
      <c r="V48" s="131"/>
      <c r="W48" s="131"/>
      <c r="X48" s="131"/>
      <c r="Y48" s="131"/>
      <c r="AC48" s="32" t="s">
        <v>49</v>
      </c>
      <c r="CW48" s="32" t="s">
        <v>421</v>
      </c>
    </row>
    <row r="49" spans="1:25" ht="27.6" x14ac:dyDescent="0.25">
      <c r="A49" s="69" t="s">
        <v>118</v>
      </c>
      <c r="B49" s="60" t="s">
        <v>628</v>
      </c>
      <c r="C49" s="60" t="s">
        <v>528</v>
      </c>
      <c r="D49" s="61">
        <v>0</v>
      </c>
      <c r="E49" s="62">
        <v>0</v>
      </c>
      <c r="F49" s="62">
        <v>3550000</v>
      </c>
      <c r="G49" s="62">
        <v>0</v>
      </c>
      <c r="H49" s="62">
        <v>0</v>
      </c>
      <c r="I49" s="62">
        <v>0</v>
      </c>
      <c r="J49" s="62">
        <v>0</v>
      </c>
      <c r="K49" s="63">
        <f>IF(SUM(Table2[[#This Row],[Taxes]:[Infrastructure Improvement Payments]])=0,"",SUM(Table2[[#This Row],[Taxes]:[Infrastructure Improvement Payments]]))</f>
        <v>3550000</v>
      </c>
      <c r="L49" s="70"/>
      <c r="N49" s="131"/>
      <c r="Q49" s="131"/>
      <c r="R49" s="131"/>
      <c r="S49" s="131"/>
      <c r="T49" s="131"/>
      <c r="U49" s="131"/>
      <c r="V49" s="131"/>
      <c r="W49" s="131"/>
      <c r="X49" s="131"/>
      <c r="Y49" s="131"/>
    </row>
    <row r="50" spans="1:25" ht="27.6" x14ac:dyDescent="0.25">
      <c r="A50" s="69" t="s">
        <v>118</v>
      </c>
      <c r="B50" s="60" t="s">
        <v>628</v>
      </c>
      <c r="C50" s="60" t="s">
        <v>529</v>
      </c>
      <c r="D50" s="61">
        <v>0</v>
      </c>
      <c r="E50" s="62">
        <v>0</v>
      </c>
      <c r="F50" s="62">
        <v>4190000</v>
      </c>
      <c r="G50" s="62">
        <v>0</v>
      </c>
      <c r="H50" s="62">
        <v>0</v>
      </c>
      <c r="I50" s="62">
        <v>0</v>
      </c>
      <c r="J50" s="62">
        <v>0</v>
      </c>
      <c r="K50" s="63">
        <f>IF(SUM(Table2[[#This Row],[Taxes]:[Infrastructure Improvement Payments]])=0,"",SUM(Table2[[#This Row],[Taxes]:[Infrastructure Improvement Payments]]))</f>
        <v>4190000</v>
      </c>
      <c r="L50" s="70"/>
      <c r="N50" s="131"/>
      <c r="Q50" s="131"/>
      <c r="R50" s="131"/>
      <c r="S50" s="131"/>
      <c r="T50" s="131"/>
      <c r="U50" s="131"/>
      <c r="V50" s="131"/>
      <c r="W50" s="131"/>
      <c r="X50" s="131"/>
      <c r="Y50" s="131"/>
    </row>
    <row r="51" spans="1:25" ht="27.6" x14ac:dyDescent="0.25">
      <c r="A51" s="69" t="s">
        <v>118</v>
      </c>
      <c r="B51" s="60" t="s">
        <v>628</v>
      </c>
      <c r="C51" s="60" t="s">
        <v>658</v>
      </c>
      <c r="D51" s="61">
        <v>4065820000</v>
      </c>
      <c r="E51" s="62">
        <v>0</v>
      </c>
      <c r="F51" s="62">
        <v>0</v>
      </c>
      <c r="G51" s="62">
        <v>0</v>
      </c>
      <c r="H51" s="62">
        <v>0</v>
      </c>
      <c r="I51" s="62">
        <v>0</v>
      </c>
      <c r="J51" s="62">
        <v>0</v>
      </c>
      <c r="K51" s="63">
        <f>IF(SUM(Table2[[#This Row],[Taxes]:[Infrastructure Improvement Payments]])=0,"",SUM(Table2[[#This Row],[Taxes]:[Infrastructure Improvement Payments]]))</f>
        <v>4065820000</v>
      </c>
      <c r="L51" s="70"/>
      <c r="N51" s="131"/>
      <c r="Q51" s="131"/>
      <c r="R51" s="131"/>
      <c r="S51" s="131"/>
      <c r="T51" s="131"/>
      <c r="U51" s="131"/>
      <c r="V51" s="131"/>
      <c r="W51" s="131"/>
      <c r="X51" s="131"/>
      <c r="Y51" s="131"/>
    </row>
    <row r="52" spans="1:25" ht="27.6" x14ac:dyDescent="0.25">
      <c r="A52" s="69" t="s">
        <v>118</v>
      </c>
      <c r="B52" s="60" t="s">
        <v>628</v>
      </c>
      <c r="C52" s="60" t="s">
        <v>530</v>
      </c>
      <c r="D52" s="61">
        <v>0</v>
      </c>
      <c r="E52" s="62">
        <v>0</v>
      </c>
      <c r="F52" s="62">
        <v>58950000</v>
      </c>
      <c r="G52" s="62">
        <v>0</v>
      </c>
      <c r="H52" s="62">
        <v>0</v>
      </c>
      <c r="I52" s="62">
        <v>0</v>
      </c>
      <c r="J52" s="62">
        <v>0</v>
      </c>
      <c r="K52" s="63">
        <f>IF(SUM(Table2[[#This Row],[Taxes]:[Infrastructure Improvement Payments]])=0,"",SUM(Table2[[#This Row],[Taxes]:[Infrastructure Improvement Payments]]))</f>
        <v>58950000</v>
      </c>
      <c r="L52" s="70"/>
      <c r="N52" s="131"/>
      <c r="Q52" s="131"/>
      <c r="R52" s="131"/>
      <c r="S52" s="131"/>
      <c r="T52" s="131"/>
      <c r="U52" s="131"/>
      <c r="V52" s="131"/>
      <c r="W52" s="131"/>
      <c r="X52" s="131"/>
      <c r="Y52" s="131"/>
    </row>
    <row r="53" spans="1:25" ht="27.6" x14ac:dyDescent="0.25">
      <c r="A53" s="69" t="s">
        <v>118</v>
      </c>
      <c r="B53" s="60" t="s">
        <v>628</v>
      </c>
      <c r="C53" s="60" t="s">
        <v>659</v>
      </c>
      <c r="D53" s="61">
        <v>0</v>
      </c>
      <c r="E53" s="62">
        <v>0</v>
      </c>
      <c r="F53" s="62">
        <v>230000</v>
      </c>
      <c r="G53" s="62">
        <v>0</v>
      </c>
      <c r="H53" s="62">
        <v>0</v>
      </c>
      <c r="I53" s="62">
        <v>0</v>
      </c>
      <c r="J53" s="62">
        <v>0</v>
      </c>
      <c r="K53" s="63">
        <f>IF(SUM(Table2[[#This Row],[Taxes]:[Infrastructure Improvement Payments]])=0,"",SUM(Table2[[#This Row],[Taxes]:[Infrastructure Improvement Payments]]))</f>
        <v>230000</v>
      </c>
      <c r="L53" s="70"/>
      <c r="N53" s="131"/>
      <c r="Q53" s="131"/>
      <c r="R53" s="131"/>
      <c r="S53" s="131"/>
      <c r="T53" s="131"/>
      <c r="U53" s="131"/>
      <c r="V53" s="131"/>
      <c r="W53" s="131"/>
      <c r="X53" s="131"/>
      <c r="Y53" s="131"/>
    </row>
    <row r="54" spans="1:25" ht="27.6" x14ac:dyDescent="0.25">
      <c r="A54" s="69" t="s">
        <v>118</v>
      </c>
      <c r="B54" s="60" t="s">
        <v>628</v>
      </c>
      <c r="C54" s="60" t="s">
        <v>531</v>
      </c>
      <c r="D54" s="61">
        <v>0</v>
      </c>
      <c r="E54" s="62">
        <v>0</v>
      </c>
      <c r="F54" s="62">
        <v>1830000</v>
      </c>
      <c r="G54" s="62">
        <v>0</v>
      </c>
      <c r="H54" s="62">
        <v>0</v>
      </c>
      <c r="I54" s="62">
        <v>0</v>
      </c>
      <c r="J54" s="62">
        <v>0</v>
      </c>
      <c r="K54" s="63">
        <f>IF(SUM(Table2[[#This Row],[Taxes]:[Infrastructure Improvement Payments]])=0,"",SUM(Table2[[#This Row],[Taxes]:[Infrastructure Improvement Payments]]))</f>
        <v>1830000</v>
      </c>
      <c r="L54" s="70"/>
      <c r="N54" s="131"/>
      <c r="Q54" s="131"/>
      <c r="R54" s="131"/>
      <c r="S54" s="131"/>
      <c r="T54" s="131"/>
      <c r="U54" s="131"/>
      <c r="V54" s="131"/>
      <c r="W54" s="131"/>
      <c r="X54" s="131"/>
      <c r="Y54" s="131"/>
    </row>
    <row r="55" spans="1:25" ht="41.4" x14ac:dyDescent="0.25">
      <c r="A55" s="69" t="s">
        <v>143</v>
      </c>
      <c r="B55" s="60" t="s">
        <v>640</v>
      </c>
      <c r="C55" s="60" t="s">
        <v>532</v>
      </c>
      <c r="D55" s="61">
        <v>0</v>
      </c>
      <c r="E55" s="62">
        <v>0</v>
      </c>
      <c r="F55" s="62">
        <v>1460000</v>
      </c>
      <c r="G55" s="62">
        <v>0</v>
      </c>
      <c r="H55" s="62">
        <v>0</v>
      </c>
      <c r="I55" s="62">
        <v>0</v>
      </c>
      <c r="J55" s="62">
        <v>0</v>
      </c>
      <c r="K55" s="63">
        <f>IF(SUM(Table2[[#This Row],[Taxes]:[Infrastructure Improvement Payments]])=0,"",SUM(Table2[[#This Row],[Taxes]:[Infrastructure Improvement Payments]]))</f>
        <v>1460000</v>
      </c>
      <c r="L55" s="70"/>
      <c r="N55" s="131"/>
      <c r="Q55" s="131"/>
      <c r="R55" s="131"/>
      <c r="S55" s="131"/>
      <c r="T55" s="131"/>
      <c r="U55" s="131"/>
      <c r="V55" s="131"/>
      <c r="W55" s="131"/>
      <c r="X55" s="131"/>
      <c r="Y55" s="131"/>
    </row>
    <row r="56" spans="1:25" ht="27.6" x14ac:dyDescent="0.25">
      <c r="A56" s="69" t="s">
        <v>143</v>
      </c>
      <c r="B56" s="60" t="s">
        <v>640</v>
      </c>
      <c r="C56" s="60" t="s">
        <v>533</v>
      </c>
      <c r="D56" s="61">
        <v>0</v>
      </c>
      <c r="E56" s="62">
        <v>0</v>
      </c>
      <c r="F56" s="62">
        <v>460000</v>
      </c>
      <c r="G56" s="62">
        <v>0</v>
      </c>
      <c r="H56" s="62">
        <v>0</v>
      </c>
      <c r="I56" s="62">
        <v>0</v>
      </c>
      <c r="J56" s="62">
        <v>0</v>
      </c>
      <c r="K56" s="63">
        <f>IF(SUM(Table2[[#This Row],[Taxes]:[Infrastructure Improvement Payments]])=0,"",SUM(Table2[[#This Row],[Taxes]:[Infrastructure Improvement Payments]]))</f>
        <v>460000</v>
      </c>
      <c r="L56" s="70"/>
      <c r="N56" s="131"/>
      <c r="Q56" s="131"/>
      <c r="R56" s="131"/>
      <c r="S56" s="131"/>
      <c r="T56" s="131"/>
      <c r="U56" s="131"/>
      <c r="V56" s="131"/>
      <c r="W56" s="131"/>
      <c r="X56" s="131"/>
      <c r="Y56" s="131"/>
    </row>
    <row r="57" spans="1:25" ht="27.6" x14ac:dyDescent="0.25">
      <c r="A57" s="69" t="s">
        <v>243</v>
      </c>
      <c r="B57" s="60" t="s">
        <v>641</v>
      </c>
      <c r="C57" s="60" t="s">
        <v>534</v>
      </c>
      <c r="D57" s="61">
        <v>0</v>
      </c>
      <c r="E57" s="62">
        <v>0</v>
      </c>
      <c r="F57" s="62">
        <v>4420000</v>
      </c>
      <c r="G57" s="62">
        <v>0</v>
      </c>
      <c r="H57" s="62">
        <v>0</v>
      </c>
      <c r="I57" s="62">
        <v>0</v>
      </c>
      <c r="J57" s="62">
        <v>0</v>
      </c>
      <c r="K57" s="63">
        <f>IF(SUM(Table2[[#This Row],[Taxes]:[Infrastructure Improvement Payments]])=0,"",SUM(Table2[[#This Row],[Taxes]:[Infrastructure Improvement Payments]]))</f>
        <v>4420000</v>
      </c>
      <c r="L57" s="70"/>
      <c r="N57" s="131"/>
      <c r="Q57" s="131"/>
      <c r="R57" s="131"/>
      <c r="S57" s="131"/>
      <c r="T57" s="131"/>
      <c r="U57" s="131"/>
      <c r="V57" s="131"/>
      <c r="W57" s="131"/>
      <c r="X57" s="131"/>
      <c r="Y57" s="131"/>
    </row>
    <row r="58" spans="1:25" ht="27.6" x14ac:dyDescent="0.25">
      <c r="A58" s="69" t="s">
        <v>243</v>
      </c>
      <c r="B58" s="60" t="s">
        <v>641</v>
      </c>
      <c r="C58" s="60" t="s">
        <v>535</v>
      </c>
      <c r="D58" s="61">
        <v>0</v>
      </c>
      <c r="E58" s="62">
        <v>0</v>
      </c>
      <c r="F58" s="62">
        <v>830000</v>
      </c>
      <c r="G58" s="62">
        <v>0</v>
      </c>
      <c r="H58" s="62">
        <v>0</v>
      </c>
      <c r="I58" s="62">
        <v>0</v>
      </c>
      <c r="J58" s="62">
        <v>0</v>
      </c>
      <c r="K58" s="63">
        <f>IF(SUM(Table2[[#This Row],[Taxes]:[Infrastructure Improvement Payments]])=0,"",SUM(Table2[[#This Row],[Taxes]:[Infrastructure Improvement Payments]]))</f>
        <v>830000</v>
      </c>
      <c r="L58" s="70"/>
      <c r="N58" s="131"/>
      <c r="Q58" s="131"/>
      <c r="R58" s="131"/>
      <c r="S58" s="131"/>
      <c r="T58" s="131"/>
      <c r="U58" s="131"/>
      <c r="V58" s="131"/>
      <c r="W58" s="131"/>
      <c r="X58" s="131"/>
      <c r="Y58" s="131"/>
    </row>
    <row r="59" spans="1:25" ht="27.6" x14ac:dyDescent="0.25">
      <c r="A59" s="69" t="s">
        <v>76</v>
      </c>
      <c r="B59" s="60" t="s">
        <v>642</v>
      </c>
      <c r="C59" s="60" t="s">
        <v>536</v>
      </c>
      <c r="D59" s="61">
        <v>0</v>
      </c>
      <c r="E59" s="62">
        <v>0</v>
      </c>
      <c r="F59" s="62">
        <v>8440000</v>
      </c>
      <c r="G59" s="62">
        <v>0</v>
      </c>
      <c r="H59" s="62">
        <v>0</v>
      </c>
      <c r="I59" s="62">
        <v>0</v>
      </c>
      <c r="J59" s="62">
        <v>0</v>
      </c>
      <c r="K59" s="63">
        <f>IF(SUM(Table2[[#This Row],[Taxes]:[Infrastructure Improvement Payments]])=0,"",SUM(Table2[[#This Row],[Taxes]:[Infrastructure Improvement Payments]]))</f>
        <v>8440000</v>
      </c>
      <c r="L59" s="70"/>
      <c r="N59" s="131"/>
      <c r="Q59" s="131"/>
      <c r="R59" s="131"/>
      <c r="S59" s="131"/>
      <c r="T59" s="131"/>
      <c r="U59" s="131"/>
      <c r="V59" s="131"/>
      <c r="W59" s="131"/>
      <c r="X59" s="131"/>
      <c r="Y59" s="131"/>
    </row>
    <row r="60" spans="1:25" ht="27.6" x14ac:dyDescent="0.25">
      <c r="A60" s="69" t="s">
        <v>76</v>
      </c>
      <c r="B60" s="60" t="s">
        <v>642</v>
      </c>
      <c r="C60" s="60" t="s">
        <v>537</v>
      </c>
      <c r="D60" s="61">
        <v>0</v>
      </c>
      <c r="E60" s="62">
        <v>0</v>
      </c>
      <c r="F60" s="62">
        <v>70000</v>
      </c>
      <c r="G60" s="62">
        <v>0</v>
      </c>
      <c r="H60" s="62">
        <v>0</v>
      </c>
      <c r="I60" s="62">
        <v>0</v>
      </c>
      <c r="J60" s="62">
        <v>0</v>
      </c>
      <c r="K60" s="63">
        <f>IF(SUM(Table2[[#This Row],[Taxes]:[Infrastructure Improvement Payments]])=0,"",SUM(Table2[[#This Row],[Taxes]:[Infrastructure Improvement Payments]]))</f>
        <v>70000</v>
      </c>
      <c r="L60" s="70"/>
      <c r="N60" s="131"/>
      <c r="Q60" s="131"/>
      <c r="R60" s="131"/>
      <c r="S60" s="131"/>
      <c r="T60" s="131"/>
      <c r="U60" s="131"/>
      <c r="V60" s="131"/>
      <c r="W60" s="131"/>
      <c r="X60" s="131"/>
      <c r="Y60" s="131"/>
    </row>
    <row r="61" spans="1:25" ht="27.6" x14ac:dyDescent="0.25">
      <c r="A61" s="69" t="s">
        <v>76</v>
      </c>
      <c r="B61" s="60" t="s">
        <v>538</v>
      </c>
      <c r="C61" s="60" t="s">
        <v>538</v>
      </c>
      <c r="D61" s="61">
        <v>0</v>
      </c>
      <c r="E61" s="62">
        <v>0</v>
      </c>
      <c r="F61" s="62">
        <v>210000</v>
      </c>
      <c r="G61" s="62">
        <v>0</v>
      </c>
      <c r="H61" s="62">
        <v>0</v>
      </c>
      <c r="I61" s="62">
        <v>0</v>
      </c>
      <c r="J61" s="62">
        <v>0</v>
      </c>
      <c r="K61" s="63">
        <f>IF(SUM(Table2[[#This Row],[Taxes]:[Infrastructure Improvement Payments]])=0,"",SUM(Table2[[#This Row],[Taxes]:[Infrastructure Improvement Payments]]))</f>
        <v>210000</v>
      </c>
      <c r="L61" s="70"/>
      <c r="N61" s="131"/>
      <c r="Q61" s="131"/>
      <c r="R61" s="131"/>
      <c r="S61" s="131"/>
      <c r="T61" s="131"/>
      <c r="U61" s="131"/>
      <c r="V61" s="131"/>
      <c r="W61" s="131"/>
      <c r="X61" s="131"/>
      <c r="Y61" s="131"/>
    </row>
    <row r="62" spans="1:25" ht="27.6" x14ac:dyDescent="0.25">
      <c r="A62" s="69" t="s">
        <v>76</v>
      </c>
      <c r="B62" s="60" t="s">
        <v>642</v>
      </c>
      <c r="C62" s="60" t="s">
        <v>642</v>
      </c>
      <c r="D62" s="61">
        <v>60000</v>
      </c>
      <c r="E62" s="62">
        <v>0</v>
      </c>
      <c r="F62" s="62">
        <v>9350000</v>
      </c>
      <c r="G62" s="62">
        <v>0</v>
      </c>
      <c r="H62" s="62">
        <v>0</v>
      </c>
      <c r="I62" s="62">
        <v>0</v>
      </c>
      <c r="J62" s="62">
        <v>0</v>
      </c>
      <c r="K62" s="63">
        <f>IF(SUM(Table2[[#This Row],[Taxes]:[Infrastructure Improvement Payments]])=0,"",SUM(Table2[[#This Row],[Taxes]:[Infrastructure Improvement Payments]]))</f>
        <v>9410000</v>
      </c>
      <c r="L62" s="70"/>
      <c r="N62" s="131"/>
      <c r="Q62" s="131"/>
      <c r="R62" s="131"/>
      <c r="S62" s="131"/>
      <c r="T62" s="131"/>
      <c r="U62" s="131"/>
      <c r="V62" s="131"/>
      <c r="W62" s="131"/>
      <c r="X62" s="131"/>
      <c r="Y62" s="131"/>
    </row>
    <row r="63" spans="1:25" ht="27.6" x14ac:dyDescent="0.25">
      <c r="A63" s="69" t="s">
        <v>76</v>
      </c>
      <c r="B63" s="60" t="s">
        <v>642</v>
      </c>
      <c r="C63" s="60" t="s">
        <v>539</v>
      </c>
      <c r="D63" s="61">
        <v>0</v>
      </c>
      <c r="E63" s="62">
        <v>0</v>
      </c>
      <c r="F63" s="62">
        <v>4800000</v>
      </c>
      <c r="G63" s="62">
        <v>0</v>
      </c>
      <c r="H63" s="62">
        <v>0</v>
      </c>
      <c r="I63" s="62">
        <v>0</v>
      </c>
      <c r="J63" s="62">
        <v>0</v>
      </c>
      <c r="K63" s="63">
        <f>IF(SUM(Table2[[#This Row],[Taxes]:[Infrastructure Improvement Payments]])=0,"",SUM(Table2[[#This Row],[Taxes]:[Infrastructure Improvement Payments]]))</f>
        <v>4800000</v>
      </c>
      <c r="L63" s="70"/>
      <c r="N63" s="131"/>
      <c r="Q63" s="131"/>
      <c r="R63" s="131"/>
      <c r="S63" s="131"/>
      <c r="T63" s="131"/>
      <c r="U63" s="131"/>
      <c r="V63" s="131"/>
      <c r="W63" s="131"/>
      <c r="X63" s="131"/>
      <c r="Y63" s="131"/>
    </row>
    <row r="64" spans="1:25" ht="27.6" x14ac:dyDescent="0.25">
      <c r="A64" s="69" t="s">
        <v>76</v>
      </c>
      <c r="B64" s="60" t="s">
        <v>643</v>
      </c>
      <c r="C64" s="60" t="s">
        <v>540</v>
      </c>
      <c r="D64" s="61">
        <v>0</v>
      </c>
      <c r="E64" s="62">
        <v>0</v>
      </c>
      <c r="F64" s="62">
        <v>3940000</v>
      </c>
      <c r="G64" s="62">
        <v>0</v>
      </c>
      <c r="H64" s="62">
        <v>0</v>
      </c>
      <c r="I64" s="62">
        <v>0</v>
      </c>
      <c r="J64" s="62">
        <v>0</v>
      </c>
      <c r="K64" s="63">
        <f>IF(SUM(Table2[[#This Row],[Taxes]:[Infrastructure Improvement Payments]])=0,"",SUM(Table2[[#This Row],[Taxes]:[Infrastructure Improvement Payments]]))</f>
        <v>3940000</v>
      </c>
      <c r="L64" s="70"/>
      <c r="N64" s="131"/>
      <c r="Q64" s="131"/>
      <c r="R64" s="131"/>
      <c r="S64" s="131"/>
      <c r="T64" s="131"/>
      <c r="U64" s="131"/>
      <c r="V64" s="131"/>
      <c r="W64" s="131"/>
      <c r="X64" s="131"/>
      <c r="Y64" s="131"/>
    </row>
    <row r="65" spans="1:101" ht="27.6" x14ac:dyDescent="0.25">
      <c r="A65" s="69" t="s">
        <v>76</v>
      </c>
      <c r="B65" s="60" t="s">
        <v>541</v>
      </c>
      <c r="C65" s="60" t="s">
        <v>541</v>
      </c>
      <c r="D65" s="61">
        <v>2730000</v>
      </c>
      <c r="E65" s="62">
        <v>0</v>
      </c>
      <c r="F65" s="62">
        <v>0</v>
      </c>
      <c r="G65" s="62">
        <v>0</v>
      </c>
      <c r="H65" s="62">
        <v>0</v>
      </c>
      <c r="I65" s="62">
        <v>0</v>
      </c>
      <c r="J65" s="62">
        <v>0</v>
      </c>
      <c r="K65" s="63">
        <f>IF(SUM(Table2[[#This Row],[Taxes]:[Infrastructure Improvement Payments]])=0,"",SUM(Table2[[#This Row],[Taxes]:[Infrastructure Improvement Payments]]))</f>
        <v>2730000</v>
      </c>
      <c r="L65" s="70"/>
      <c r="N65" s="131"/>
      <c r="Q65" s="131"/>
      <c r="R65" s="131"/>
      <c r="S65" s="131"/>
      <c r="T65" s="131"/>
      <c r="U65" s="131"/>
      <c r="V65" s="131"/>
      <c r="W65" s="131"/>
      <c r="X65" s="131"/>
      <c r="Y65" s="131"/>
    </row>
    <row r="66" spans="1:101" ht="27.6" x14ac:dyDescent="0.25">
      <c r="A66" s="69" t="s">
        <v>76</v>
      </c>
      <c r="B66" s="60" t="s">
        <v>643</v>
      </c>
      <c r="C66" s="60" t="s">
        <v>542</v>
      </c>
      <c r="D66" s="61">
        <v>0</v>
      </c>
      <c r="E66" s="62">
        <v>0</v>
      </c>
      <c r="F66" s="62">
        <v>4230000</v>
      </c>
      <c r="G66" s="62">
        <v>0</v>
      </c>
      <c r="H66" s="62">
        <v>0</v>
      </c>
      <c r="I66" s="62">
        <v>0</v>
      </c>
      <c r="J66" s="62">
        <v>0</v>
      </c>
      <c r="K66" s="63">
        <f>IF(SUM(Table2[[#This Row],[Taxes]:[Infrastructure Improvement Payments]])=0,"",SUM(Table2[[#This Row],[Taxes]:[Infrastructure Improvement Payments]]))</f>
        <v>4230000</v>
      </c>
      <c r="L66" s="70"/>
      <c r="N66" s="131"/>
      <c r="Q66" s="131"/>
      <c r="R66" s="131"/>
      <c r="S66" s="131"/>
      <c r="T66" s="131"/>
      <c r="U66" s="131"/>
      <c r="V66" s="131"/>
      <c r="W66" s="131"/>
      <c r="X66" s="131"/>
      <c r="Y66" s="131"/>
    </row>
    <row r="67" spans="1:101" ht="27.6" x14ac:dyDescent="0.25">
      <c r="A67" s="69" t="s">
        <v>76</v>
      </c>
      <c r="B67" s="60" t="s">
        <v>642</v>
      </c>
      <c r="C67" s="60" t="s">
        <v>543</v>
      </c>
      <c r="D67" s="61">
        <v>0</v>
      </c>
      <c r="E67" s="62">
        <v>103460000</v>
      </c>
      <c r="F67" s="62">
        <v>0</v>
      </c>
      <c r="G67" s="62">
        <v>0</v>
      </c>
      <c r="H67" s="62">
        <v>0</v>
      </c>
      <c r="I67" s="62">
        <v>0</v>
      </c>
      <c r="J67" s="62">
        <v>0</v>
      </c>
      <c r="K67" s="63">
        <f>IF(SUM(Table2[[#This Row],[Taxes]:[Infrastructure Improvement Payments]])=0,"",SUM(Table2[[#This Row],[Taxes]:[Infrastructure Improvement Payments]]))</f>
        <v>103460000</v>
      </c>
      <c r="L67" s="70"/>
      <c r="N67" s="131"/>
      <c r="Q67" s="131"/>
      <c r="R67" s="131"/>
      <c r="S67" s="131"/>
      <c r="T67" s="131"/>
      <c r="U67" s="131"/>
      <c r="V67" s="131"/>
      <c r="W67" s="131"/>
      <c r="X67" s="131"/>
      <c r="Y67" s="131"/>
      <c r="AC67" s="32" t="s">
        <v>50</v>
      </c>
      <c r="CW67" s="32" t="s">
        <v>422</v>
      </c>
    </row>
    <row r="68" spans="1:101" ht="55.2" x14ac:dyDescent="0.25">
      <c r="A68" s="69" t="s">
        <v>76</v>
      </c>
      <c r="B68" s="60" t="s">
        <v>644</v>
      </c>
      <c r="C68" s="60" t="s">
        <v>544</v>
      </c>
      <c r="D68" s="61">
        <v>0</v>
      </c>
      <c r="E68" s="62">
        <v>0</v>
      </c>
      <c r="F68" s="62">
        <v>3830000</v>
      </c>
      <c r="G68" s="62">
        <v>0</v>
      </c>
      <c r="H68" s="62">
        <v>0</v>
      </c>
      <c r="I68" s="62">
        <v>0</v>
      </c>
      <c r="J68" s="62">
        <v>0</v>
      </c>
      <c r="K68" s="63">
        <f>IF(SUM(Table2[[#This Row],[Taxes]:[Infrastructure Improvement Payments]])=0,"",SUM(Table2[[#This Row],[Taxes]:[Infrastructure Improvement Payments]]))</f>
        <v>3830000</v>
      </c>
      <c r="L68" s="70"/>
      <c r="N68" s="131"/>
      <c r="Q68" s="131"/>
      <c r="R68" s="131"/>
      <c r="S68" s="131"/>
      <c r="T68" s="131"/>
      <c r="U68" s="131"/>
      <c r="V68" s="131"/>
      <c r="W68" s="131"/>
      <c r="X68" s="131"/>
      <c r="Y68" s="131"/>
      <c r="AC68" s="32" t="s">
        <v>52</v>
      </c>
      <c r="CW68" s="32" t="s">
        <v>424</v>
      </c>
    </row>
    <row r="69" spans="1:101" ht="27.6" x14ac:dyDescent="0.25">
      <c r="A69" s="69" t="s">
        <v>76</v>
      </c>
      <c r="B69" s="60" t="s">
        <v>545</v>
      </c>
      <c r="C69" s="60" t="s">
        <v>545</v>
      </c>
      <c r="D69" s="61">
        <v>63260000</v>
      </c>
      <c r="E69" s="62">
        <v>0</v>
      </c>
      <c r="F69" s="62">
        <v>0</v>
      </c>
      <c r="G69" s="62">
        <v>0</v>
      </c>
      <c r="H69" s="62">
        <v>0</v>
      </c>
      <c r="I69" s="62">
        <v>0</v>
      </c>
      <c r="J69" s="62">
        <v>0</v>
      </c>
      <c r="K69" s="63">
        <f>IF(SUM(Table2[[#This Row],[Taxes]:[Infrastructure Improvement Payments]])=0,"",SUM(Table2[[#This Row],[Taxes]:[Infrastructure Improvement Payments]]))</f>
        <v>63260000</v>
      </c>
      <c r="L69" s="70"/>
      <c r="N69" s="131"/>
      <c r="Q69" s="131"/>
      <c r="R69" s="131"/>
      <c r="S69" s="131"/>
      <c r="T69" s="131"/>
      <c r="U69" s="131"/>
      <c r="V69" s="131"/>
      <c r="W69" s="131"/>
      <c r="X69" s="131"/>
      <c r="Y69" s="131"/>
      <c r="AC69" s="32" t="s">
        <v>51</v>
      </c>
      <c r="CW69" s="32" t="s">
        <v>425</v>
      </c>
    </row>
    <row r="70" spans="1:101" ht="27.6" x14ac:dyDescent="0.25">
      <c r="A70" s="69" t="s">
        <v>76</v>
      </c>
      <c r="B70" s="60" t="s">
        <v>645</v>
      </c>
      <c r="C70" s="60" t="s">
        <v>546</v>
      </c>
      <c r="D70" s="61">
        <v>0</v>
      </c>
      <c r="E70" s="62">
        <v>0</v>
      </c>
      <c r="F70" s="62">
        <v>1000000</v>
      </c>
      <c r="G70" s="62">
        <v>0</v>
      </c>
      <c r="H70" s="62">
        <v>0</v>
      </c>
      <c r="I70" s="62">
        <v>0</v>
      </c>
      <c r="J70" s="62">
        <v>0</v>
      </c>
      <c r="K70" s="63">
        <f>IF(SUM(Table2[[#This Row],[Taxes]:[Infrastructure Improvement Payments]])=0,"",SUM(Table2[[#This Row],[Taxes]:[Infrastructure Improvement Payments]]))</f>
        <v>1000000</v>
      </c>
      <c r="L70" s="70"/>
      <c r="N70" s="131"/>
      <c r="Q70" s="131"/>
      <c r="R70" s="131"/>
      <c r="S70" s="131"/>
      <c r="T70" s="131"/>
      <c r="U70" s="131"/>
      <c r="V70" s="131"/>
      <c r="W70" s="131"/>
      <c r="X70" s="131"/>
      <c r="Y70" s="131"/>
      <c r="AC70" s="32" t="s">
        <v>53</v>
      </c>
      <c r="CW70" s="32" t="s">
        <v>303</v>
      </c>
    </row>
    <row r="71" spans="1:101" ht="27.6" x14ac:dyDescent="0.25">
      <c r="A71" s="69" t="s">
        <v>76</v>
      </c>
      <c r="B71" s="60" t="s">
        <v>646</v>
      </c>
      <c r="C71" s="60" t="s">
        <v>547</v>
      </c>
      <c r="D71" s="61">
        <v>0</v>
      </c>
      <c r="E71" s="62">
        <v>0</v>
      </c>
      <c r="F71" s="62">
        <v>3970000</v>
      </c>
      <c r="G71" s="62">
        <v>0</v>
      </c>
      <c r="H71" s="62">
        <v>0</v>
      </c>
      <c r="I71" s="62">
        <v>0</v>
      </c>
      <c r="J71" s="62">
        <v>0</v>
      </c>
      <c r="K71" s="63">
        <f>IF(SUM(Table2[[#This Row],[Taxes]:[Infrastructure Improvement Payments]])=0,"",SUM(Table2[[#This Row],[Taxes]:[Infrastructure Improvement Payments]]))</f>
        <v>3970000</v>
      </c>
      <c r="L71" s="70"/>
      <c r="N71" s="131"/>
      <c r="Q71" s="131"/>
      <c r="R71" s="131"/>
      <c r="S71" s="131"/>
      <c r="T71" s="131"/>
      <c r="U71" s="131"/>
      <c r="V71" s="131"/>
      <c r="W71" s="131"/>
      <c r="X71" s="131"/>
      <c r="Y71" s="131"/>
      <c r="AC71" s="32" t="s">
        <v>54</v>
      </c>
      <c r="CW71" s="32" t="s">
        <v>427</v>
      </c>
    </row>
    <row r="72" spans="1:101" ht="14.4" x14ac:dyDescent="0.25">
      <c r="A72" s="69" t="s">
        <v>76</v>
      </c>
      <c r="B72" s="60" t="s">
        <v>548</v>
      </c>
      <c r="C72" s="60" t="s">
        <v>548</v>
      </c>
      <c r="D72" s="61">
        <v>60000</v>
      </c>
      <c r="E72" s="62">
        <v>0</v>
      </c>
      <c r="F72" s="60">
        <v>0</v>
      </c>
      <c r="G72" s="62">
        <v>0</v>
      </c>
      <c r="H72" s="62">
        <v>0</v>
      </c>
      <c r="I72" s="62">
        <v>0</v>
      </c>
      <c r="J72" s="62">
        <v>0</v>
      </c>
      <c r="K72" s="63">
        <f>IF(SUM(Table2[[#This Row],[Taxes]:[Infrastructure Improvement Payments]])=0,"",SUM(Table2[[#This Row],[Taxes]:[Infrastructure Improvement Payments]]))</f>
        <v>60000</v>
      </c>
      <c r="L72" s="70"/>
      <c r="N72" s="131"/>
      <c r="Q72" s="131"/>
      <c r="R72" s="131"/>
      <c r="S72" s="131"/>
      <c r="T72" s="131"/>
      <c r="U72" s="131"/>
      <c r="V72" s="131"/>
      <c r="W72" s="131"/>
      <c r="X72" s="131"/>
      <c r="Y72" s="131"/>
      <c r="AC72" s="32" t="s">
        <v>55</v>
      </c>
      <c r="CW72" s="32" t="s">
        <v>426</v>
      </c>
    </row>
    <row r="73" spans="1:101" ht="27.6" x14ac:dyDescent="0.25">
      <c r="A73" s="69" t="s">
        <v>76</v>
      </c>
      <c r="B73" s="60" t="s">
        <v>644</v>
      </c>
      <c r="C73" s="60" t="s">
        <v>550</v>
      </c>
      <c r="D73" s="61">
        <v>0</v>
      </c>
      <c r="E73" s="62">
        <v>0</v>
      </c>
      <c r="F73" s="123">
        <v>450000</v>
      </c>
      <c r="G73" s="62">
        <v>0</v>
      </c>
      <c r="H73" s="62">
        <v>0</v>
      </c>
      <c r="I73" s="62">
        <v>0</v>
      </c>
      <c r="J73" s="62">
        <v>0</v>
      </c>
      <c r="K73" s="63">
        <f>IF(SUM(Table2[[#This Row],[Taxes]:[Infrastructure Improvement Payments]])=0,"",SUM(Table2[[#This Row],[Taxes]:[Infrastructure Improvement Payments]]))</f>
        <v>450000</v>
      </c>
      <c r="L73" s="70"/>
      <c r="N73" s="131"/>
      <c r="Q73" s="131"/>
      <c r="R73" s="131"/>
      <c r="S73" s="131"/>
      <c r="T73" s="131"/>
      <c r="U73" s="131"/>
      <c r="V73" s="131"/>
      <c r="W73" s="131"/>
      <c r="X73" s="131"/>
      <c r="Y73" s="131"/>
    </row>
    <row r="74" spans="1:101" ht="41.4" x14ac:dyDescent="0.25">
      <c r="A74" s="69" t="s">
        <v>76</v>
      </c>
      <c r="B74" s="60" t="s">
        <v>647</v>
      </c>
      <c r="C74" s="60" t="s">
        <v>551</v>
      </c>
      <c r="D74" s="61">
        <v>0</v>
      </c>
      <c r="E74" s="62">
        <v>0</v>
      </c>
      <c r="F74" s="123">
        <v>420000</v>
      </c>
      <c r="G74" s="62">
        <v>0</v>
      </c>
      <c r="H74" s="62">
        <v>0</v>
      </c>
      <c r="I74" s="62">
        <v>0</v>
      </c>
      <c r="J74" s="62">
        <v>0</v>
      </c>
      <c r="K74" s="63">
        <f>IF(SUM(Table2[[#This Row],[Taxes]:[Infrastructure Improvement Payments]])=0,"",SUM(Table2[[#This Row],[Taxes]:[Infrastructure Improvement Payments]]))</f>
        <v>420000</v>
      </c>
      <c r="L74" s="70"/>
      <c r="N74" s="131"/>
      <c r="Q74" s="131"/>
      <c r="R74" s="131"/>
      <c r="S74" s="131"/>
      <c r="T74" s="131"/>
      <c r="U74" s="131"/>
      <c r="V74" s="131"/>
      <c r="W74" s="131"/>
      <c r="X74" s="131"/>
      <c r="Y74" s="131"/>
    </row>
    <row r="75" spans="1:101" ht="41.4" x14ac:dyDescent="0.25">
      <c r="A75" s="69" t="s">
        <v>76</v>
      </c>
      <c r="B75" s="60" t="s">
        <v>648</v>
      </c>
      <c r="C75" s="60" t="s">
        <v>552</v>
      </c>
      <c r="D75" s="61">
        <v>0</v>
      </c>
      <c r="E75" s="62">
        <v>0</v>
      </c>
      <c r="F75" s="123">
        <v>620000</v>
      </c>
      <c r="G75" s="62">
        <v>0</v>
      </c>
      <c r="H75" s="62">
        <v>0</v>
      </c>
      <c r="I75" s="62">
        <v>0</v>
      </c>
      <c r="J75" s="62">
        <v>0</v>
      </c>
      <c r="K75" s="63">
        <f>IF(SUM(Table2[[#This Row],[Taxes]:[Infrastructure Improvement Payments]])=0,"",SUM(Table2[[#This Row],[Taxes]:[Infrastructure Improvement Payments]]))</f>
        <v>620000</v>
      </c>
      <c r="L75" s="70"/>
      <c r="N75" s="131"/>
      <c r="Q75" s="131"/>
      <c r="R75" s="131"/>
      <c r="S75" s="131"/>
      <c r="T75" s="131"/>
      <c r="U75" s="131"/>
      <c r="V75" s="131"/>
      <c r="W75" s="131"/>
      <c r="X75" s="131"/>
      <c r="Y75" s="131"/>
    </row>
    <row r="76" spans="1:101" ht="14.4" x14ac:dyDescent="0.25">
      <c r="A76" s="69" t="s">
        <v>76</v>
      </c>
      <c r="B76" s="60" t="s">
        <v>553</v>
      </c>
      <c r="C76" s="60" t="s">
        <v>553</v>
      </c>
      <c r="D76" s="61">
        <v>330000</v>
      </c>
      <c r="E76" s="62">
        <v>0</v>
      </c>
      <c r="F76" s="123">
        <v>0</v>
      </c>
      <c r="G76" s="62">
        <v>0</v>
      </c>
      <c r="H76" s="62">
        <v>0</v>
      </c>
      <c r="I76" s="62">
        <v>0</v>
      </c>
      <c r="J76" s="62">
        <v>0</v>
      </c>
      <c r="K76" s="63">
        <f>IF(SUM(Table2[[#This Row],[Taxes]:[Infrastructure Improvement Payments]])=0,"",SUM(Table2[[#This Row],[Taxes]:[Infrastructure Improvement Payments]]))</f>
        <v>330000</v>
      </c>
      <c r="L76" s="70"/>
      <c r="N76" s="131"/>
      <c r="Q76" s="131"/>
      <c r="R76" s="131"/>
      <c r="S76" s="131"/>
      <c r="T76" s="131"/>
      <c r="U76" s="131"/>
      <c r="V76" s="131"/>
      <c r="W76" s="131"/>
      <c r="X76" s="131"/>
      <c r="Y76" s="131"/>
    </row>
    <row r="77" spans="1:101" ht="14.4" x14ac:dyDescent="0.25">
      <c r="A77" s="69" t="s">
        <v>76</v>
      </c>
      <c r="B77" s="60" t="s">
        <v>554</v>
      </c>
      <c r="C77" s="60" t="s">
        <v>554</v>
      </c>
      <c r="D77" s="61">
        <v>0</v>
      </c>
      <c r="E77" s="62">
        <v>0</v>
      </c>
      <c r="F77" s="123">
        <v>210000</v>
      </c>
      <c r="G77" s="62">
        <v>0</v>
      </c>
      <c r="H77" s="62">
        <v>0</v>
      </c>
      <c r="I77" s="62">
        <v>0</v>
      </c>
      <c r="J77" s="62">
        <v>0</v>
      </c>
      <c r="K77" s="63">
        <f>IF(SUM(Table2[[#This Row],[Taxes]:[Infrastructure Improvement Payments]])=0,"",SUM(Table2[[#This Row],[Taxes]:[Infrastructure Improvement Payments]]))</f>
        <v>210000</v>
      </c>
      <c r="L77" s="70"/>
      <c r="N77" s="131"/>
      <c r="Q77" s="131"/>
      <c r="R77" s="131"/>
      <c r="S77" s="131"/>
      <c r="T77" s="131"/>
      <c r="U77" s="131"/>
      <c r="V77" s="131"/>
      <c r="W77" s="131"/>
      <c r="X77" s="131"/>
      <c r="Y77" s="131"/>
    </row>
    <row r="78" spans="1:101" ht="27.6" x14ac:dyDescent="0.25">
      <c r="A78" s="69" t="s">
        <v>76</v>
      </c>
      <c r="B78" s="60" t="s">
        <v>644</v>
      </c>
      <c r="C78" s="60" t="s">
        <v>555</v>
      </c>
      <c r="D78" s="61">
        <v>0</v>
      </c>
      <c r="E78" s="62">
        <v>0</v>
      </c>
      <c r="F78" s="123">
        <v>190000</v>
      </c>
      <c r="G78" s="62">
        <v>0</v>
      </c>
      <c r="H78" s="62">
        <v>0</v>
      </c>
      <c r="I78" s="62">
        <v>0</v>
      </c>
      <c r="J78" s="62">
        <v>0</v>
      </c>
      <c r="K78" s="63">
        <f>IF(SUM(Table2[[#This Row],[Taxes]:[Infrastructure Improvement Payments]])=0,"",SUM(Table2[[#This Row],[Taxes]:[Infrastructure Improvement Payments]]))</f>
        <v>190000</v>
      </c>
      <c r="L78" s="70"/>
      <c r="N78" s="131"/>
      <c r="Q78" s="131"/>
      <c r="R78" s="131"/>
      <c r="S78" s="131"/>
      <c r="T78" s="131"/>
      <c r="U78" s="131"/>
      <c r="V78" s="131"/>
      <c r="W78" s="131"/>
      <c r="X78" s="131"/>
      <c r="Y78" s="131"/>
    </row>
    <row r="79" spans="1:101" ht="27.6" x14ac:dyDescent="0.25">
      <c r="A79" s="69" t="s">
        <v>76</v>
      </c>
      <c r="B79" s="60" t="s">
        <v>556</v>
      </c>
      <c r="C79" s="60"/>
      <c r="D79" s="61">
        <v>0</v>
      </c>
      <c r="E79" s="62">
        <v>0</v>
      </c>
      <c r="F79" s="123">
        <v>520000</v>
      </c>
      <c r="G79" s="62">
        <v>0</v>
      </c>
      <c r="H79" s="62">
        <v>0</v>
      </c>
      <c r="I79" s="62">
        <v>0</v>
      </c>
      <c r="J79" s="62">
        <v>0</v>
      </c>
      <c r="K79" s="63">
        <f>IF(SUM(Table2[[#This Row],[Taxes]:[Infrastructure Improvement Payments]])=0,"",SUM(Table2[[#This Row],[Taxes]:[Infrastructure Improvement Payments]]))</f>
        <v>520000</v>
      </c>
      <c r="L79" s="70"/>
      <c r="N79" s="131"/>
      <c r="Q79" s="131"/>
      <c r="R79" s="131"/>
      <c r="S79" s="131"/>
      <c r="T79" s="131"/>
      <c r="U79" s="131"/>
      <c r="V79" s="131"/>
      <c r="W79" s="131"/>
      <c r="X79" s="131"/>
      <c r="Y79" s="131"/>
    </row>
    <row r="80" spans="1:101" ht="27.6" x14ac:dyDescent="0.25">
      <c r="A80" s="69" t="s">
        <v>76</v>
      </c>
      <c r="B80" s="60" t="s">
        <v>642</v>
      </c>
      <c r="C80" s="60" t="s">
        <v>557</v>
      </c>
      <c r="D80" s="61">
        <v>0</v>
      </c>
      <c r="E80" s="62">
        <v>0</v>
      </c>
      <c r="F80" s="123">
        <v>90000</v>
      </c>
      <c r="G80" s="62">
        <v>0</v>
      </c>
      <c r="H80" s="62">
        <v>0</v>
      </c>
      <c r="I80" s="62">
        <v>0</v>
      </c>
      <c r="J80" s="62">
        <v>0</v>
      </c>
      <c r="K80" s="63">
        <f>IF(SUM(Table2[[#This Row],[Taxes]:[Infrastructure Improvement Payments]])=0,"",SUM(Table2[[#This Row],[Taxes]:[Infrastructure Improvement Payments]]))</f>
        <v>90000</v>
      </c>
      <c r="L80" s="70"/>
      <c r="N80" s="131"/>
      <c r="Q80" s="131"/>
      <c r="R80" s="131"/>
      <c r="S80" s="131"/>
      <c r="T80" s="131"/>
      <c r="U80" s="131"/>
      <c r="V80" s="131"/>
      <c r="W80" s="131"/>
      <c r="X80" s="131"/>
      <c r="Y80" s="131"/>
    </row>
    <row r="81" spans="1:101" ht="14.4" x14ac:dyDescent="0.25">
      <c r="A81" s="69" t="s">
        <v>76</v>
      </c>
      <c r="B81" s="60" t="s">
        <v>558</v>
      </c>
      <c r="C81" s="60" t="s">
        <v>558</v>
      </c>
      <c r="D81" s="61">
        <v>30000</v>
      </c>
      <c r="E81" s="62">
        <v>0</v>
      </c>
      <c r="F81" s="123">
        <v>0</v>
      </c>
      <c r="G81" s="62">
        <v>0</v>
      </c>
      <c r="H81" s="62">
        <v>0</v>
      </c>
      <c r="I81" s="62">
        <v>0</v>
      </c>
      <c r="J81" s="62">
        <v>0</v>
      </c>
      <c r="K81" s="63">
        <f>IF(SUM(Table2[[#This Row],[Taxes]:[Infrastructure Improvement Payments]])=0,"",SUM(Table2[[#This Row],[Taxes]:[Infrastructure Improvement Payments]]))</f>
        <v>30000</v>
      </c>
      <c r="L81" s="70"/>
      <c r="N81" s="131"/>
      <c r="Q81" s="131"/>
      <c r="R81" s="131"/>
      <c r="S81" s="131"/>
      <c r="T81" s="131"/>
      <c r="U81" s="131"/>
      <c r="V81" s="131"/>
      <c r="W81" s="131"/>
      <c r="X81" s="131"/>
      <c r="Y81" s="131"/>
    </row>
    <row r="82" spans="1:101" ht="14.4" x14ac:dyDescent="0.25">
      <c r="A82" s="69" t="s">
        <v>123</v>
      </c>
      <c r="B82" s="60" t="s">
        <v>649</v>
      </c>
      <c r="C82" s="60" t="s">
        <v>559</v>
      </c>
      <c r="D82" s="61">
        <v>0</v>
      </c>
      <c r="E82" s="62">
        <v>0</v>
      </c>
      <c r="F82" s="123">
        <v>70000</v>
      </c>
      <c r="G82" s="62">
        <v>0</v>
      </c>
      <c r="H82" s="62">
        <v>0</v>
      </c>
      <c r="I82" s="62">
        <v>0</v>
      </c>
      <c r="J82" s="62">
        <v>0</v>
      </c>
      <c r="K82" s="63">
        <f>IF(SUM(Table2[[#This Row],[Taxes]:[Infrastructure Improvement Payments]])=0,"",SUM(Table2[[#This Row],[Taxes]:[Infrastructure Improvement Payments]]))</f>
        <v>70000</v>
      </c>
      <c r="L82" s="70"/>
      <c r="N82" s="131"/>
      <c r="Q82" s="131"/>
      <c r="R82" s="131"/>
      <c r="S82" s="131"/>
      <c r="T82" s="131"/>
      <c r="U82" s="131"/>
      <c r="V82" s="131"/>
      <c r="W82" s="131"/>
      <c r="X82" s="131"/>
      <c r="Y82" s="131"/>
    </row>
    <row r="83" spans="1:101" ht="14.4" x14ac:dyDescent="0.25">
      <c r="A83" s="69"/>
      <c r="B83" s="60"/>
      <c r="C83" s="60"/>
      <c r="D83" s="61"/>
      <c r="E83" s="62"/>
      <c r="F83" s="123"/>
      <c r="G83" s="62"/>
      <c r="H83" s="62"/>
      <c r="I83" s="62"/>
      <c r="J83" s="62"/>
      <c r="K83" s="63" t="str">
        <f>IF(SUM(Table2[[#This Row],[Taxes]:[Infrastructure Improvement Payments]])=0,"",SUM(Table2[[#This Row],[Taxes]:[Infrastructure Improvement Payments]]))</f>
        <v/>
      </c>
      <c r="L83" s="70"/>
    </row>
    <row r="84" spans="1:101" ht="14.4" x14ac:dyDescent="0.25">
      <c r="A84" s="69"/>
      <c r="B84" s="60" t="s">
        <v>619</v>
      </c>
      <c r="C84" s="60"/>
      <c r="D84" s="61">
        <f t="shared" ref="D84:J84" si="0">SUBTOTAL(109,D10:D83)</f>
        <v>25447340000</v>
      </c>
      <c r="E84" s="61">
        <f t="shared" si="0"/>
        <v>1443610000</v>
      </c>
      <c r="F84" s="61">
        <f t="shared" si="0"/>
        <v>434560000</v>
      </c>
      <c r="G84" s="61">
        <f t="shared" si="0"/>
        <v>1209690000</v>
      </c>
      <c r="H84" s="61">
        <f t="shared" si="0"/>
        <v>264290000</v>
      </c>
      <c r="I84" s="61">
        <f t="shared" si="0"/>
        <v>0</v>
      </c>
      <c r="J84" s="61">
        <f t="shared" si="0"/>
        <v>690000</v>
      </c>
      <c r="K84" s="63">
        <f>IF(SUM(Table2[[#This Row],[Taxes]:[Infrastructure Improvement Payments]])=0,"",SUM(Table2[[#This Row],[Taxes]:[Infrastructure Improvement Payments]]))</f>
        <v>28800180000</v>
      </c>
      <c r="L84" s="70"/>
    </row>
    <row r="85" spans="1:101" ht="14.4" x14ac:dyDescent="0.25">
      <c r="A85" s="69"/>
      <c r="B85" s="60"/>
      <c r="C85" s="60"/>
      <c r="D85" s="61"/>
      <c r="E85" s="62"/>
      <c r="F85" s="123"/>
      <c r="G85" s="62"/>
      <c r="H85" s="62"/>
      <c r="I85" s="62"/>
      <c r="J85" s="62"/>
      <c r="K85" s="63" t="str">
        <f>IF(SUM(Table2[[#This Row],[Taxes]:[Infrastructure Improvement Payments]])=0,"",SUM(Table2[[#This Row],[Taxes]:[Infrastructure Improvement Payments]]))</f>
        <v/>
      </c>
      <c r="L85" s="70"/>
    </row>
    <row r="86" spans="1:101" ht="94.5" customHeight="1" thickBot="1" x14ac:dyDescent="0.3">
      <c r="A86" s="92" t="s">
        <v>21</v>
      </c>
      <c r="B86" s="178" t="s">
        <v>620</v>
      </c>
      <c r="C86" s="179"/>
      <c r="D86" s="179"/>
      <c r="E86" s="179"/>
      <c r="F86" s="179"/>
      <c r="G86" s="179"/>
      <c r="H86" s="179"/>
      <c r="I86" s="179"/>
      <c r="J86" s="179"/>
      <c r="K86" s="179"/>
      <c r="L86" s="180"/>
      <c r="AC86" s="32" t="s">
        <v>61</v>
      </c>
      <c r="CW86" s="32" t="s">
        <v>429</v>
      </c>
    </row>
    <row r="87" spans="1:101" ht="15.6" x14ac:dyDescent="0.25">
      <c r="A87" s="175" t="s">
        <v>482</v>
      </c>
      <c r="B87" s="175"/>
      <c r="C87" s="175"/>
      <c r="D87" s="175"/>
      <c r="E87" s="175"/>
      <c r="F87" s="175"/>
      <c r="G87" s="175"/>
      <c r="H87" s="175"/>
      <c r="I87" s="175"/>
      <c r="J87" s="175"/>
      <c r="K87" s="175"/>
      <c r="AC87" s="32" t="s">
        <v>62</v>
      </c>
      <c r="CW87" s="32" t="s">
        <v>415</v>
      </c>
    </row>
    <row r="88" spans="1:101" ht="14.4" x14ac:dyDescent="0.25">
      <c r="A88" s="176" t="s">
        <v>466</v>
      </c>
      <c r="B88" s="176"/>
      <c r="C88" s="176"/>
      <c r="D88" s="176"/>
      <c r="E88" s="176"/>
      <c r="F88" s="176"/>
      <c r="G88" s="176"/>
      <c r="H88" s="176"/>
      <c r="I88" s="176"/>
      <c r="J88" s="176"/>
      <c r="K88" s="176"/>
      <c r="AC88" s="32" t="s">
        <v>63</v>
      </c>
      <c r="CW88" s="32" t="s">
        <v>428</v>
      </c>
    </row>
    <row r="89" spans="1:101" ht="15.6" x14ac:dyDescent="0.25">
      <c r="A89" s="177" t="s">
        <v>465</v>
      </c>
      <c r="B89" s="177"/>
      <c r="C89" s="177"/>
      <c r="D89" s="177"/>
      <c r="E89" s="177"/>
      <c r="F89" s="177"/>
      <c r="G89" s="177"/>
      <c r="H89" s="177"/>
      <c r="I89" s="177"/>
      <c r="J89" s="177"/>
      <c r="K89" s="177"/>
      <c r="AC89" s="32" t="s">
        <v>86</v>
      </c>
      <c r="CW89" s="32" t="s">
        <v>430</v>
      </c>
    </row>
    <row r="90" spans="1:101" ht="14.4" x14ac:dyDescent="0.25">
      <c r="A90" s="176" t="s">
        <v>467</v>
      </c>
      <c r="B90" s="176"/>
      <c r="C90" s="176"/>
      <c r="D90" s="176"/>
      <c r="E90" s="176"/>
      <c r="F90" s="176"/>
      <c r="G90" s="176"/>
      <c r="H90" s="176"/>
      <c r="I90" s="176"/>
      <c r="J90" s="176"/>
      <c r="K90" s="176"/>
      <c r="AC90" s="32" t="s">
        <v>64</v>
      </c>
      <c r="CW90" s="32" t="s">
        <v>433</v>
      </c>
    </row>
    <row r="91" spans="1:101" x14ac:dyDescent="0.3">
      <c r="AC91" s="32" t="s">
        <v>65</v>
      </c>
      <c r="CW91" s="32" t="s">
        <v>436</v>
      </c>
    </row>
    <row r="92" spans="1:101" ht="14.4" x14ac:dyDescent="0.25">
      <c r="C92" s="121"/>
      <c r="D92" s="122"/>
      <c r="E92" s="122"/>
      <c r="F92" s="122"/>
      <c r="G92" s="122"/>
      <c r="H92" s="122"/>
      <c r="I92" s="122"/>
      <c r="J92" s="122"/>
      <c r="K92" s="122"/>
      <c r="AC92" s="32" t="s">
        <v>66</v>
      </c>
      <c r="CW92" s="32" t="s">
        <v>432</v>
      </c>
    </row>
    <row r="93" spans="1:101" ht="14.4" x14ac:dyDescent="0.25">
      <c r="D93" s="129"/>
      <c r="E93" s="129"/>
      <c r="F93" s="129"/>
      <c r="G93" s="129"/>
      <c r="H93" s="129"/>
      <c r="I93" s="129"/>
      <c r="J93" s="129"/>
      <c r="K93" s="129"/>
      <c r="AC93" s="32" t="s">
        <v>67</v>
      </c>
      <c r="CW93" s="32" t="s">
        <v>435</v>
      </c>
    </row>
    <row r="94" spans="1:101" ht="14.4" x14ac:dyDescent="0.25">
      <c r="C94" s="121"/>
      <c r="E94" s="3"/>
      <c r="F94" s="3"/>
      <c r="G94" s="3"/>
      <c r="H94" s="3"/>
      <c r="I94" s="3"/>
      <c r="J94" s="3"/>
      <c r="K94" s="3"/>
    </row>
    <row r="95" spans="1:101" ht="14.4" x14ac:dyDescent="0.25">
      <c r="D95" s="122"/>
      <c r="E95" s="122"/>
      <c r="F95" s="122"/>
      <c r="G95" s="122"/>
      <c r="H95" s="122"/>
      <c r="I95" s="122"/>
      <c r="J95" s="122"/>
      <c r="K95" s="122"/>
      <c r="AC95" s="32" t="s">
        <v>69</v>
      </c>
      <c r="CW95" s="32" t="s">
        <v>431</v>
      </c>
    </row>
    <row r="96" spans="1:101" ht="30.75" customHeight="1" x14ac:dyDescent="0.25">
      <c r="D96" s="122"/>
      <c r="E96" s="122"/>
      <c r="F96" s="122"/>
      <c r="G96" s="122"/>
      <c r="H96" s="122"/>
      <c r="I96" s="122"/>
      <c r="J96" s="122"/>
      <c r="K96" s="122"/>
      <c r="AC96" s="32" t="s">
        <v>70</v>
      </c>
      <c r="CW96" s="32" t="s">
        <v>437</v>
      </c>
    </row>
    <row r="97" spans="4:101" ht="30.75" customHeight="1" x14ac:dyDescent="0.25">
      <c r="D97" s="122"/>
      <c r="E97" s="122"/>
      <c r="F97" s="122"/>
      <c r="G97" s="122"/>
      <c r="H97" s="122"/>
      <c r="I97" s="122"/>
      <c r="J97" s="122"/>
      <c r="K97" s="122"/>
      <c r="AC97" s="32" t="s">
        <v>71</v>
      </c>
      <c r="CW97" s="32" t="s">
        <v>439</v>
      </c>
    </row>
    <row r="98" spans="4:101" ht="30.75" customHeight="1" x14ac:dyDescent="0.3">
      <c r="AC98" s="32" t="s">
        <v>72</v>
      </c>
      <c r="CW98" s="32" t="s">
        <v>438</v>
      </c>
    </row>
    <row r="99" spans="4:101" x14ac:dyDescent="0.3">
      <c r="AC99" s="32" t="s">
        <v>73</v>
      </c>
      <c r="CW99" s="32" t="s">
        <v>441</v>
      </c>
    </row>
    <row r="100" spans="4:101" ht="30.75" customHeight="1" x14ac:dyDescent="0.3">
      <c r="AC100" s="32" t="s">
        <v>77</v>
      </c>
      <c r="CW100" s="32" t="s">
        <v>301</v>
      </c>
    </row>
    <row r="101" spans="4:101" x14ac:dyDescent="0.3">
      <c r="AC101" s="32" t="s">
        <v>74</v>
      </c>
      <c r="CW101" s="32" t="s">
        <v>403</v>
      </c>
    </row>
    <row r="102" spans="4:101" ht="30.75" customHeight="1" x14ac:dyDescent="0.3">
      <c r="AC102" s="32" t="s">
        <v>75</v>
      </c>
      <c r="CW102" s="32" t="s">
        <v>412</v>
      </c>
    </row>
    <row r="103" spans="4:101" ht="30.75" customHeight="1" x14ac:dyDescent="0.3">
      <c r="AC103" s="32" t="s">
        <v>78</v>
      </c>
      <c r="CW103" s="32" t="s">
        <v>442</v>
      </c>
    </row>
    <row r="104" spans="4:101" x14ac:dyDescent="0.3">
      <c r="AC104" s="32" t="s">
        <v>79</v>
      </c>
      <c r="CW104" s="32" t="s">
        <v>443</v>
      </c>
    </row>
    <row r="105" spans="4:101" ht="30.75" customHeight="1" x14ac:dyDescent="0.3">
      <c r="AC105" s="32" t="s">
        <v>58</v>
      </c>
      <c r="CW105" s="32" t="s">
        <v>444</v>
      </c>
    </row>
    <row r="106" spans="4:101" x14ac:dyDescent="0.3">
      <c r="AC106" s="32" t="s">
        <v>80</v>
      </c>
      <c r="CW106" s="32" t="s">
        <v>406</v>
      </c>
    </row>
    <row r="107" spans="4:101" ht="30.75" customHeight="1" x14ac:dyDescent="0.3">
      <c r="AC107" s="32" t="s">
        <v>81</v>
      </c>
      <c r="CW107" s="32" t="s">
        <v>440</v>
      </c>
    </row>
    <row r="108" spans="4:101" x14ac:dyDescent="0.3">
      <c r="AC108" s="32" t="s">
        <v>82</v>
      </c>
      <c r="CW108" s="32" t="s">
        <v>302</v>
      </c>
    </row>
    <row r="109" spans="4:101" x14ac:dyDescent="0.3">
      <c r="AC109" s="32" t="s">
        <v>87</v>
      </c>
      <c r="CW109" s="32" t="s">
        <v>304</v>
      </c>
    </row>
    <row r="110" spans="4:101" x14ac:dyDescent="0.3">
      <c r="AC110" s="32" t="s">
        <v>93</v>
      </c>
      <c r="CW110" s="32" t="s">
        <v>362</v>
      </c>
    </row>
    <row r="111" spans="4:101" x14ac:dyDescent="0.3">
      <c r="AC111" s="32" t="s">
        <v>158</v>
      </c>
      <c r="CW111" s="32" t="s">
        <v>307</v>
      </c>
    </row>
    <row r="112" spans="4:101" x14ac:dyDescent="0.3">
      <c r="AC112" s="32" t="s">
        <v>89</v>
      </c>
      <c r="CW112" s="32" t="s">
        <v>305</v>
      </c>
    </row>
    <row r="113" spans="29:101" x14ac:dyDescent="0.3">
      <c r="AC113" s="32" t="s">
        <v>88</v>
      </c>
      <c r="CW113" s="32" t="s">
        <v>308</v>
      </c>
    </row>
    <row r="114" spans="29:101" ht="30.75" customHeight="1" x14ac:dyDescent="0.3">
      <c r="AC114" s="32" t="s">
        <v>92</v>
      </c>
      <c r="CW114" s="32" t="s">
        <v>326</v>
      </c>
    </row>
    <row r="115" spans="29:101" ht="45.75" customHeight="1" x14ac:dyDescent="0.3">
      <c r="AC115" s="32" t="s">
        <v>94</v>
      </c>
      <c r="CW115" s="32" t="s">
        <v>323</v>
      </c>
    </row>
    <row r="116" spans="29:101" x14ac:dyDescent="0.3">
      <c r="AC116" s="32" t="s">
        <v>91</v>
      </c>
      <c r="CW116" s="32" t="s">
        <v>312</v>
      </c>
    </row>
    <row r="117" spans="29:101" x14ac:dyDescent="0.3">
      <c r="AC117" s="32" t="s">
        <v>139</v>
      </c>
      <c r="CW117" s="32" t="s">
        <v>311</v>
      </c>
    </row>
    <row r="118" spans="29:101" x14ac:dyDescent="0.3">
      <c r="AC118" s="32" t="s">
        <v>95</v>
      </c>
      <c r="CW118" s="32" t="s">
        <v>328</v>
      </c>
    </row>
    <row r="119" spans="29:101" x14ac:dyDescent="0.3">
      <c r="AC119" s="32" t="s">
        <v>96</v>
      </c>
      <c r="CW119" s="32" t="s">
        <v>324</v>
      </c>
    </row>
    <row r="120" spans="29:101" ht="30.75" customHeight="1" x14ac:dyDescent="0.3">
      <c r="AC120" s="32" t="s">
        <v>97</v>
      </c>
      <c r="CW120" s="32" t="s">
        <v>310</v>
      </c>
    </row>
    <row r="121" spans="29:101" x14ac:dyDescent="0.3">
      <c r="AC121" s="32" t="s">
        <v>98</v>
      </c>
      <c r="CW121" s="32" t="s">
        <v>318</v>
      </c>
    </row>
    <row r="122" spans="29:101" x14ac:dyDescent="0.3">
      <c r="AC122" s="32" t="s">
        <v>101</v>
      </c>
      <c r="CW122" s="32" t="s">
        <v>319</v>
      </c>
    </row>
    <row r="123" spans="29:101" x14ac:dyDescent="0.3">
      <c r="AC123" s="32" t="s">
        <v>100</v>
      </c>
      <c r="CW123" s="32" t="s">
        <v>315</v>
      </c>
    </row>
    <row r="124" spans="29:101" x14ac:dyDescent="0.3">
      <c r="AC124" s="32" t="s">
        <v>102</v>
      </c>
      <c r="CW124" s="32" t="s">
        <v>313</v>
      </c>
    </row>
    <row r="125" spans="29:101" x14ac:dyDescent="0.3">
      <c r="AC125" s="32" t="s">
        <v>103</v>
      </c>
      <c r="CW125" s="32" t="s">
        <v>321</v>
      </c>
    </row>
    <row r="126" spans="29:101" ht="60.75" customHeight="1" x14ac:dyDescent="0.3">
      <c r="AC126" s="32" t="s">
        <v>104</v>
      </c>
      <c r="CW126" s="32" t="s">
        <v>322</v>
      </c>
    </row>
    <row r="127" spans="29:101" ht="75.75" customHeight="1" x14ac:dyDescent="0.3">
      <c r="AC127" s="32" t="s">
        <v>106</v>
      </c>
      <c r="CW127" s="32" t="s">
        <v>314</v>
      </c>
    </row>
    <row r="128" spans="29:101" ht="30.75" customHeight="1" x14ac:dyDescent="0.3">
      <c r="AC128" s="32" t="s">
        <v>248</v>
      </c>
      <c r="CW128" s="32" t="s">
        <v>327</v>
      </c>
    </row>
    <row r="129" spans="29:101" x14ac:dyDescent="0.3">
      <c r="AC129" s="32" t="s">
        <v>129</v>
      </c>
      <c r="CW129" s="32" t="s">
        <v>329</v>
      </c>
    </row>
    <row r="130" spans="29:101" x14ac:dyDescent="0.3">
      <c r="AC130" s="32" t="s">
        <v>108</v>
      </c>
      <c r="CW130" s="32" t="s">
        <v>335</v>
      </c>
    </row>
    <row r="131" spans="29:101" ht="15" customHeight="1" x14ac:dyDescent="0.3">
      <c r="AC131" s="32" t="s">
        <v>105</v>
      </c>
      <c r="CW131" s="32" t="s">
        <v>334</v>
      </c>
    </row>
    <row r="132" spans="29:101" x14ac:dyDescent="0.3">
      <c r="AC132" s="32" t="s">
        <v>110</v>
      </c>
      <c r="CW132" s="32" t="s">
        <v>336</v>
      </c>
    </row>
    <row r="133" spans="29:101" x14ac:dyDescent="0.3">
      <c r="AC133" s="32" t="s">
        <v>113</v>
      </c>
      <c r="CW133" s="32" t="s">
        <v>331</v>
      </c>
    </row>
    <row r="134" spans="29:101" x14ac:dyDescent="0.3">
      <c r="AC134" s="32" t="s">
        <v>115</v>
      </c>
      <c r="CW134" s="32" t="s">
        <v>333</v>
      </c>
    </row>
    <row r="135" spans="29:101" ht="30.75" customHeight="1" x14ac:dyDescent="0.3">
      <c r="AC135" s="32" t="s">
        <v>112</v>
      </c>
      <c r="CW135" s="32" t="s">
        <v>337</v>
      </c>
    </row>
    <row r="136" spans="29:101" ht="30.75" customHeight="1" x14ac:dyDescent="0.3">
      <c r="AC136" s="32" t="s">
        <v>111</v>
      </c>
      <c r="CW136" s="32" t="s">
        <v>339</v>
      </c>
    </row>
    <row r="137" spans="29:101" x14ac:dyDescent="0.3">
      <c r="AC137" s="32" t="s">
        <v>116</v>
      </c>
      <c r="CW137" s="32" t="s">
        <v>342</v>
      </c>
    </row>
    <row r="138" spans="29:101" x14ac:dyDescent="0.3">
      <c r="AC138" s="32" t="s">
        <v>121</v>
      </c>
      <c r="CW138" s="32" t="s">
        <v>340</v>
      </c>
    </row>
    <row r="139" spans="29:101" ht="30.75" customHeight="1" x14ac:dyDescent="0.3">
      <c r="AC139" s="32" t="s">
        <v>213</v>
      </c>
      <c r="CW139" s="32" t="s">
        <v>343</v>
      </c>
    </row>
    <row r="140" spans="29:101" x14ac:dyDescent="0.3">
      <c r="AC140" s="32" t="s">
        <v>253</v>
      </c>
      <c r="CW140" s="32" t="s">
        <v>338</v>
      </c>
    </row>
    <row r="141" spans="29:101" x14ac:dyDescent="0.3">
      <c r="AC141" s="32" t="s">
        <v>117</v>
      </c>
      <c r="CW141" s="32" t="s">
        <v>344</v>
      </c>
    </row>
    <row r="142" spans="29:101" ht="30.75" customHeight="1" x14ac:dyDescent="0.3">
      <c r="AC142" s="32" t="s">
        <v>126</v>
      </c>
      <c r="CW142" s="32" t="s">
        <v>341</v>
      </c>
    </row>
    <row r="143" spans="29:101" ht="45.75" customHeight="1" x14ac:dyDescent="0.3">
      <c r="AC143" s="32" t="s">
        <v>120</v>
      </c>
      <c r="CW143" s="32" t="s">
        <v>345</v>
      </c>
    </row>
    <row r="144" spans="29:101" x14ac:dyDescent="0.3">
      <c r="AC144" s="32" t="s">
        <v>99</v>
      </c>
      <c r="CW144" s="32" t="s">
        <v>346</v>
      </c>
    </row>
    <row r="145" spans="29:101" ht="90.75" customHeight="1" x14ac:dyDescent="0.3">
      <c r="AC145" s="32" t="s">
        <v>123</v>
      </c>
      <c r="CW145" s="32" t="s">
        <v>353</v>
      </c>
    </row>
    <row r="146" spans="29:101" ht="30.75" customHeight="1" x14ac:dyDescent="0.3">
      <c r="AC146" s="32" t="s">
        <v>124</v>
      </c>
      <c r="CW146" s="32" t="s">
        <v>347</v>
      </c>
    </row>
    <row r="147" spans="29:101" x14ac:dyDescent="0.3">
      <c r="AC147" s="32" t="s">
        <v>130</v>
      </c>
      <c r="CW147" s="32" t="s">
        <v>348</v>
      </c>
    </row>
    <row r="148" spans="29:101" ht="30.75" customHeight="1" x14ac:dyDescent="0.3">
      <c r="AC148" s="32" t="s">
        <v>125</v>
      </c>
      <c r="CW148" s="32" t="s">
        <v>352</v>
      </c>
    </row>
    <row r="149" spans="29:101" x14ac:dyDescent="0.3">
      <c r="AC149" s="32" t="s">
        <v>119</v>
      </c>
      <c r="CW149" s="32" t="s">
        <v>359</v>
      </c>
    </row>
    <row r="150" spans="29:101" ht="30.75" customHeight="1" x14ac:dyDescent="0.3">
      <c r="AC150" s="32" t="s">
        <v>128</v>
      </c>
      <c r="CW150" s="32" t="s">
        <v>354</v>
      </c>
    </row>
    <row r="151" spans="29:101" ht="75.75" customHeight="1" x14ac:dyDescent="0.3">
      <c r="AC151" s="32" t="s">
        <v>133</v>
      </c>
      <c r="CW151" s="32" t="s">
        <v>363</v>
      </c>
    </row>
    <row r="152" spans="29:101" ht="30.75" customHeight="1" x14ac:dyDescent="0.3">
      <c r="AC152" s="32" t="s">
        <v>132</v>
      </c>
      <c r="CW152" s="32" t="s">
        <v>366</v>
      </c>
    </row>
    <row r="153" spans="29:101" x14ac:dyDescent="0.3">
      <c r="AC153" s="32" t="s">
        <v>122</v>
      </c>
      <c r="CW153" s="32" t="s">
        <v>356</v>
      </c>
    </row>
    <row r="154" spans="29:101" x14ac:dyDescent="0.3">
      <c r="AC154" s="32" t="s">
        <v>127</v>
      </c>
      <c r="CW154" s="32" t="s">
        <v>349</v>
      </c>
    </row>
    <row r="155" spans="29:101" x14ac:dyDescent="0.3">
      <c r="AC155" s="32" t="s">
        <v>134</v>
      </c>
      <c r="CW155" s="32" t="s">
        <v>355</v>
      </c>
    </row>
    <row r="156" spans="29:101" ht="30.75" customHeight="1" x14ac:dyDescent="0.3">
      <c r="AC156" s="32" t="s">
        <v>135</v>
      </c>
      <c r="CW156" s="32" t="s">
        <v>360</v>
      </c>
    </row>
    <row r="157" spans="29:101" x14ac:dyDescent="0.3">
      <c r="AC157" s="32" t="s">
        <v>140</v>
      </c>
      <c r="CW157" s="32" t="s">
        <v>364</v>
      </c>
    </row>
    <row r="158" spans="29:101" x14ac:dyDescent="0.3">
      <c r="AC158" s="32" t="s">
        <v>137</v>
      </c>
      <c r="CW158" s="32" t="s">
        <v>361</v>
      </c>
    </row>
    <row r="159" spans="29:101" ht="30.75" customHeight="1" x14ac:dyDescent="0.3">
      <c r="AC159" s="32" t="s">
        <v>273</v>
      </c>
      <c r="CW159" s="32" t="s">
        <v>351</v>
      </c>
    </row>
    <row r="160" spans="29:101" x14ac:dyDescent="0.3">
      <c r="AC160" s="32" t="s">
        <v>138</v>
      </c>
      <c r="CW160" s="32" t="s">
        <v>423</v>
      </c>
    </row>
    <row r="161" spans="29:101" ht="60.75" customHeight="1" x14ac:dyDescent="0.3">
      <c r="AC161" s="32" t="s">
        <v>136</v>
      </c>
      <c r="CW161" s="32" t="s">
        <v>369</v>
      </c>
    </row>
    <row r="162" spans="29:101" x14ac:dyDescent="0.3">
      <c r="AC162" s="32" t="s">
        <v>141</v>
      </c>
      <c r="CW162" s="32" t="s">
        <v>365</v>
      </c>
    </row>
    <row r="163" spans="29:101" ht="60.75" customHeight="1" x14ac:dyDescent="0.3">
      <c r="AC163" s="32" t="s">
        <v>149</v>
      </c>
      <c r="CW163" s="32" t="s">
        <v>373</v>
      </c>
    </row>
    <row r="164" spans="29:101" x14ac:dyDescent="0.3">
      <c r="AC164" s="32" t="s">
        <v>146</v>
      </c>
      <c r="CW164" s="32" t="s">
        <v>371</v>
      </c>
    </row>
    <row r="165" spans="29:101" x14ac:dyDescent="0.3">
      <c r="AC165" s="32" t="s">
        <v>142</v>
      </c>
      <c r="CW165" s="32" t="s">
        <v>378</v>
      </c>
    </row>
    <row r="166" spans="29:101" x14ac:dyDescent="0.3">
      <c r="AC166" s="32" t="s">
        <v>148</v>
      </c>
      <c r="CW166" s="32" t="s">
        <v>376</v>
      </c>
    </row>
    <row r="167" spans="29:101" x14ac:dyDescent="0.3">
      <c r="AC167" s="32" t="s">
        <v>147</v>
      </c>
      <c r="CW167" s="32" t="s">
        <v>374</v>
      </c>
    </row>
    <row r="168" spans="29:101" x14ac:dyDescent="0.3">
      <c r="AC168" s="32" t="s">
        <v>143</v>
      </c>
      <c r="CW168" s="32" t="s">
        <v>377</v>
      </c>
    </row>
    <row r="169" spans="29:101" x14ac:dyDescent="0.3">
      <c r="AC169" s="32" t="s">
        <v>145</v>
      </c>
      <c r="CW169" s="32" t="s">
        <v>375</v>
      </c>
    </row>
    <row r="170" spans="29:101" x14ac:dyDescent="0.3">
      <c r="AC170" s="32" t="s">
        <v>144</v>
      </c>
      <c r="CW170" s="32" t="s">
        <v>370</v>
      </c>
    </row>
    <row r="171" spans="29:101" ht="30.75" customHeight="1" x14ac:dyDescent="0.3">
      <c r="AC171" s="32" t="s">
        <v>150</v>
      </c>
      <c r="CW171" s="32" t="s">
        <v>372</v>
      </c>
    </row>
    <row r="172" spans="29:101" ht="15" customHeight="1" x14ac:dyDescent="0.3">
      <c r="AC172" s="32" t="s">
        <v>152</v>
      </c>
      <c r="CW172" s="32" t="s">
        <v>380</v>
      </c>
    </row>
    <row r="173" spans="29:101" x14ac:dyDescent="0.3">
      <c r="AC173" s="32" t="s">
        <v>154</v>
      </c>
      <c r="CW173" s="32" t="s">
        <v>379</v>
      </c>
    </row>
    <row r="174" spans="29:101" x14ac:dyDescent="0.3">
      <c r="AC174" s="32" t="s">
        <v>151</v>
      </c>
      <c r="CW174" s="32" t="s">
        <v>382</v>
      </c>
    </row>
    <row r="175" spans="29:101" x14ac:dyDescent="0.3">
      <c r="AC175" s="32" t="s">
        <v>153</v>
      </c>
      <c r="CW175" s="32" t="s">
        <v>384</v>
      </c>
    </row>
    <row r="176" spans="29:101" ht="45.75" customHeight="1" x14ac:dyDescent="0.3">
      <c r="AC176" s="32" t="s">
        <v>163</v>
      </c>
      <c r="CW176" s="32" t="s">
        <v>383</v>
      </c>
    </row>
    <row r="177" spans="29:101" ht="90.75" customHeight="1" x14ac:dyDescent="0.3">
      <c r="AC177" s="32" t="s">
        <v>155</v>
      </c>
      <c r="CW177" s="32" t="s">
        <v>385</v>
      </c>
    </row>
    <row r="178" spans="29:101" ht="45.75" customHeight="1" x14ac:dyDescent="0.3">
      <c r="AC178" s="32" t="s">
        <v>157</v>
      </c>
      <c r="CW178" s="32" t="s">
        <v>387</v>
      </c>
    </row>
    <row r="179" spans="29:101" x14ac:dyDescent="0.3">
      <c r="AC179" s="32" t="s">
        <v>160</v>
      </c>
      <c r="CW179" s="32" t="s">
        <v>388</v>
      </c>
    </row>
    <row r="180" spans="29:101" ht="30.75" customHeight="1" x14ac:dyDescent="0.3">
      <c r="AC180" s="32" t="s">
        <v>161</v>
      </c>
      <c r="CW180" s="32" t="s">
        <v>386</v>
      </c>
    </row>
    <row r="181" spans="29:101" ht="30.75" customHeight="1" x14ac:dyDescent="0.3">
      <c r="AC181" s="32" t="s">
        <v>162</v>
      </c>
      <c r="CW181" s="32" t="s">
        <v>350</v>
      </c>
    </row>
    <row r="182" spans="29:101" ht="75.75" customHeight="1" x14ac:dyDescent="0.3">
      <c r="AC182" s="32" t="s">
        <v>156</v>
      </c>
      <c r="CW182" s="32" t="s">
        <v>404</v>
      </c>
    </row>
    <row r="183" spans="29:101" x14ac:dyDescent="0.3">
      <c r="AC183" s="32" t="s">
        <v>164</v>
      </c>
      <c r="CW183" s="32" t="s">
        <v>401</v>
      </c>
    </row>
    <row r="184" spans="29:101" ht="30.75" customHeight="1" x14ac:dyDescent="0.3">
      <c r="AC184" s="32" t="s">
        <v>173</v>
      </c>
      <c r="CW184" s="32" t="s">
        <v>398</v>
      </c>
    </row>
    <row r="185" spans="29:101" ht="30.75" customHeight="1" x14ac:dyDescent="0.3">
      <c r="AC185" s="32" t="s">
        <v>165</v>
      </c>
      <c r="CW185" s="32" t="s">
        <v>392</v>
      </c>
    </row>
    <row r="186" spans="29:101" x14ac:dyDescent="0.3">
      <c r="AC186" s="32" t="s">
        <v>170</v>
      </c>
      <c r="CW186" s="32" t="s">
        <v>393</v>
      </c>
    </row>
    <row r="187" spans="29:101" x14ac:dyDescent="0.3">
      <c r="AC187" s="32" t="s">
        <v>169</v>
      </c>
      <c r="CW187" s="32" t="s">
        <v>394</v>
      </c>
    </row>
    <row r="188" spans="29:101" x14ac:dyDescent="0.3">
      <c r="AC188" s="32" t="s">
        <v>174</v>
      </c>
      <c r="CW188" s="32" t="s">
        <v>395</v>
      </c>
    </row>
    <row r="189" spans="29:101" x14ac:dyDescent="0.3">
      <c r="AC189" s="32" t="s">
        <v>167</v>
      </c>
      <c r="CW189" s="32" t="s">
        <v>325</v>
      </c>
    </row>
    <row r="190" spans="29:101" ht="30.75" customHeight="1" x14ac:dyDescent="0.3">
      <c r="AC190" s="32" t="s">
        <v>171</v>
      </c>
      <c r="CW190" s="32" t="s">
        <v>434</v>
      </c>
    </row>
    <row r="191" spans="29:101" x14ac:dyDescent="0.3">
      <c r="AC191" s="32" t="s">
        <v>172</v>
      </c>
      <c r="CW191" s="32" t="s">
        <v>316</v>
      </c>
    </row>
    <row r="192" spans="29:101" x14ac:dyDescent="0.3">
      <c r="AC192" s="32" t="s">
        <v>186</v>
      </c>
      <c r="CW192" s="32" t="s">
        <v>399</v>
      </c>
    </row>
    <row r="193" spans="29:101" x14ac:dyDescent="0.3">
      <c r="AC193" s="32" t="s">
        <v>182</v>
      </c>
      <c r="CW193" s="32" t="s">
        <v>332</v>
      </c>
    </row>
    <row r="194" spans="29:101" x14ac:dyDescent="0.3">
      <c r="AC194" s="32" t="s">
        <v>180</v>
      </c>
      <c r="CW194" s="32" t="s">
        <v>400</v>
      </c>
    </row>
    <row r="195" spans="29:101" ht="60.75" customHeight="1" x14ac:dyDescent="0.3">
      <c r="AC195" s="32" t="s">
        <v>194</v>
      </c>
      <c r="CW195" s="32" t="s">
        <v>358</v>
      </c>
    </row>
    <row r="196" spans="29:101" ht="30.75" customHeight="1" x14ac:dyDescent="0.3">
      <c r="AC196" s="32" t="s">
        <v>196</v>
      </c>
      <c r="CW196" s="32" t="s">
        <v>396</v>
      </c>
    </row>
    <row r="197" spans="29:101" ht="60.75" customHeight="1" x14ac:dyDescent="0.3">
      <c r="AC197" s="32" t="s">
        <v>193</v>
      </c>
      <c r="CW197" s="32" t="s">
        <v>320</v>
      </c>
    </row>
    <row r="198" spans="29:101" ht="30.75" customHeight="1" x14ac:dyDescent="0.3">
      <c r="AC198" s="32" t="s">
        <v>183</v>
      </c>
      <c r="CW198" s="32" t="s">
        <v>397</v>
      </c>
    </row>
    <row r="199" spans="29:101" ht="30.75" customHeight="1" x14ac:dyDescent="0.3">
      <c r="AC199" s="32" t="s">
        <v>191</v>
      </c>
      <c r="CW199" s="32" t="s">
        <v>389</v>
      </c>
    </row>
    <row r="200" spans="29:101" ht="15" customHeight="1" x14ac:dyDescent="0.3">
      <c r="AC200" s="32" t="s">
        <v>181</v>
      </c>
      <c r="CW200" s="32" t="s">
        <v>306</v>
      </c>
    </row>
    <row r="201" spans="29:101" x14ac:dyDescent="0.3">
      <c r="AC201" s="32" t="s">
        <v>188</v>
      </c>
      <c r="CW201" s="32" t="s">
        <v>390</v>
      </c>
    </row>
    <row r="202" spans="29:101" x14ac:dyDescent="0.3">
      <c r="AC202" s="32" t="s">
        <v>189</v>
      </c>
      <c r="CW202" s="32" t="s">
        <v>391</v>
      </c>
    </row>
    <row r="203" spans="29:101" ht="30.75" customHeight="1" x14ac:dyDescent="0.3">
      <c r="AC203" s="32" t="s">
        <v>192</v>
      </c>
    </row>
    <row r="204" spans="29:101" ht="30.75" customHeight="1" x14ac:dyDescent="0.3">
      <c r="AC204" s="32" t="s">
        <v>283</v>
      </c>
    </row>
    <row r="205" spans="29:101" x14ac:dyDescent="0.3">
      <c r="AC205" s="32" t="s">
        <v>195</v>
      </c>
    </row>
    <row r="206" spans="29:101" ht="45.75" customHeight="1" x14ac:dyDescent="0.3">
      <c r="AC206" s="32" t="s">
        <v>114</v>
      </c>
    </row>
    <row r="207" spans="29:101" ht="30.75" customHeight="1" x14ac:dyDescent="0.3">
      <c r="AC207" s="32" t="s">
        <v>177</v>
      </c>
    </row>
    <row r="208" spans="29:101" ht="30.75" customHeight="1" x14ac:dyDescent="0.3">
      <c r="AC208" s="32" t="s">
        <v>176</v>
      </c>
    </row>
    <row r="209" spans="29:29" ht="30.75" customHeight="1" x14ac:dyDescent="0.3">
      <c r="AC209" s="32" t="s">
        <v>185</v>
      </c>
    </row>
    <row r="210" spans="29:29" x14ac:dyDescent="0.3">
      <c r="AC210" s="32" t="s">
        <v>178</v>
      </c>
    </row>
    <row r="211" spans="29:29" ht="30.75" customHeight="1" x14ac:dyDescent="0.3">
      <c r="AC211" s="32" t="s">
        <v>190</v>
      </c>
    </row>
    <row r="212" spans="29:29" x14ac:dyDescent="0.3">
      <c r="AC212" s="32" t="s">
        <v>175</v>
      </c>
    </row>
    <row r="213" spans="29:29" x14ac:dyDescent="0.3">
      <c r="AC213" s="32" t="s">
        <v>197</v>
      </c>
    </row>
    <row r="214" spans="29:29" x14ac:dyDescent="0.3">
      <c r="AC214" s="32" t="s">
        <v>184</v>
      </c>
    </row>
    <row r="215" spans="29:29" x14ac:dyDescent="0.3">
      <c r="AC215" s="32" t="s">
        <v>198</v>
      </c>
    </row>
    <row r="216" spans="29:29" ht="30.75" customHeight="1" x14ac:dyDescent="0.3">
      <c r="AC216" s="32" t="s">
        <v>207</v>
      </c>
    </row>
    <row r="217" spans="29:29" x14ac:dyDescent="0.3">
      <c r="AC217" s="32" t="s">
        <v>206</v>
      </c>
    </row>
    <row r="218" spans="29:29" ht="45.75" customHeight="1" x14ac:dyDescent="0.3">
      <c r="AC218" s="32" t="s">
        <v>204</v>
      </c>
    </row>
    <row r="219" spans="29:29" x14ac:dyDescent="0.3">
      <c r="AC219" s="32" t="s">
        <v>199</v>
      </c>
    </row>
    <row r="220" spans="29:29" ht="30.75" customHeight="1" x14ac:dyDescent="0.3">
      <c r="AC220" s="32" t="s">
        <v>209</v>
      </c>
    </row>
    <row r="221" spans="29:29" x14ac:dyDescent="0.3">
      <c r="AC221" s="32" t="s">
        <v>203</v>
      </c>
    </row>
    <row r="222" spans="29:29" ht="30.75" customHeight="1" x14ac:dyDescent="0.3">
      <c r="AC222" s="32" t="s">
        <v>200</v>
      </c>
    </row>
    <row r="223" spans="29:29" ht="30.75" customHeight="1" x14ac:dyDescent="0.3">
      <c r="AC223" s="32" t="s">
        <v>202</v>
      </c>
    </row>
    <row r="224" spans="29:29" x14ac:dyDescent="0.3">
      <c r="AC224" s="32" t="s">
        <v>208</v>
      </c>
    </row>
    <row r="225" spans="29:29" x14ac:dyDescent="0.3">
      <c r="AC225" s="32" t="s">
        <v>201</v>
      </c>
    </row>
    <row r="226" spans="29:29" x14ac:dyDescent="0.3">
      <c r="AC226" s="32" t="s">
        <v>187</v>
      </c>
    </row>
    <row r="227" spans="29:29" x14ac:dyDescent="0.3">
      <c r="AC227" s="32" t="s">
        <v>205</v>
      </c>
    </row>
    <row r="228" spans="29:29" ht="30.75" customHeight="1" x14ac:dyDescent="0.3">
      <c r="AC228" s="32" t="s">
        <v>210</v>
      </c>
    </row>
    <row r="229" spans="29:29" x14ac:dyDescent="0.3">
      <c r="AC229" s="32" t="s">
        <v>216</v>
      </c>
    </row>
    <row r="230" spans="29:29" x14ac:dyDescent="0.3">
      <c r="AC230" s="32" t="s">
        <v>223</v>
      </c>
    </row>
    <row r="231" spans="29:29" x14ac:dyDescent="0.3">
      <c r="AC231" s="32" t="s">
        <v>221</v>
      </c>
    </row>
    <row r="232" spans="29:29" ht="45.75" customHeight="1" x14ac:dyDescent="0.3">
      <c r="AC232" s="32" t="s">
        <v>211</v>
      </c>
    </row>
    <row r="233" spans="29:29" ht="45.75" customHeight="1" x14ac:dyDescent="0.3">
      <c r="AC233" s="32" t="s">
        <v>214</v>
      </c>
    </row>
    <row r="234" spans="29:29" ht="30.75" customHeight="1" x14ac:dyDescent="0.3">
      <c r="AC234" s="32" t="s">
        <v>224</v>
      </c>
    </row>
    <row r="235" spans="29:29" x14ac:dyDescent="0.3">
      <c r="AC235" s="32" t="s">
        <v>212</v>
      </c>
    </row>
    <row r="236" spans="29:29" x14ac:dyDescent="0.3">
      <c r="AC236" s="32" t="s">
        <v>215</v>
      </c>
    </row>
    <row r="237" spans="29:29" ht="75.75" customHeight="1" x14ac:dyDescent="0.3">
      <c r="AC237" s="32" t="s">
        <v>219</v>
      </c>
    </row>
    <row r="238" spans="29:29" x14ac:dyDescent="0.3">
      <c r="AC238" s="32" t="s">
        <v>217</v>
      </c>
    </row>
    <row r="239" spans="29:29" ht="30.75" customHeight="1" x14ac:dyDescent="0.3">
      <c r="AC239" s="32" t="s">
        <v>222</v>
      </c>
    </row>
    <row r="240" spans="29:29" ht="15" customHeight="1" x14ac:dyDescent="0.3">
      <c r="AC240" s="32" t="s">
        <v>220</v>
      </c>
    </row>
    <row r="241" spans="29:29" x14ac:dyDescent="0.3">
      <c r="AC241" s="32" t="s">
        <v>225</v>
      </c>
    </row>
    <row r="242" spans="29:29" x14ac:dyDescent="0.3">
      <c r="AC242" s="32" t="s">
        <v>226</v>
      </c>
    </row>
    <row r="243" spans="29:29" x14ac:dyDescent="0.3">
      <c r="AC243" s="32" t="s">
        <v>227</v>
      </c>
    </row>
    <row r="244" spans="29:29" x14ac:dyDescent="0.3">
      <c r="AC244" s="32" t="s">
        <v>229</v>
      </c>
    </row>
    <row r="245" spans="29:29" x14ac:dyDescent="0.3">
      <c r="AC245" s="32" t="s">
        <v>230</v>
      </c>
    </row>
    <row r="246" spans="29:29" x14ac:dyDescent="0.3">
      <c r="AC246" s="32" t="s">
        <v>85</v>
      </c>
    </row>
    <row r="247" spans="29:29" x14ac:dyDescent="0.3">
      <c r="AC247" s="32" t="s">
        <v>237</v>
      </c>
    </row>
    <row r="248" spans="29:29" x14ac:dyDescent="0.3">
      <c r="AC248" s="32" t="s">
        <v>159</v>
      </c>
    </row>
    <row r="249" spans="29:29" ht="45.75" customHeight="1" x14ac:dyDescent="0.3">
      <c r="AC249" s="32" t="s">
        <v>166</v>
      </c>
    </row>
    <row r="250" spans="29:29" x14ac:dyDescent="0.3">
      <c r="AC250" s="32" t="s">
        <v>179</v>
      </c>
    </row>
    <row r="251" spans="29:29" ht="30.75" customHeight="1" x14ac:dyDescent="0.3">
      <c r="AC251" s="32" t="s">
        <v>218</v>
      </c>
    </row>
    <row r="252" spans="29:29" ht="30.75" customHeight="1" x14ac:dyDescent="0.3">
      <c r="AC252" s="32" t="s">
        <v>274</v>
      </c>
    </row>
    <row r="253" spans="29:29" ht="30.75" customHeight="1" x14ac:dyDescent="0.3">
      <c r="AC253" s="32" t="s">
        <v>281</v>
      </c>
    </row>
    <row r="254" spans="29:29" x14ac:dyDescent="0.3">
      <c r="AC254" s="32" t="s">
        <v>242</v>
      </c>
    </row>
    <row r="255" spans="29:29" x14ac:dyDescent="0.3">
      <c r="AC255" s="32" t="s">
        <v>247</v>
      </c>
    </row>
    <row r="256" spans="29:29" ht="30.75" customHeight="1" x14ac:dyDescent="0.3">
      <c r="AC256" s="32" t="s">
        <v>231</v>
      </c>
    </row>
    <row r="257" spans="29:29" ht="90.75" customHeight="1" x14ac:dyDescent="0.3">
      <c r="AC257" s="32" t="s">
        <v>243</v>
      </c>
    </row>
    <row r="258" spans="29:29" x14ac:dyDescent="0.3">
      <c r="AC258" s="32" t="s">
        <v>228</v>
      </c>
    </row>
    <row r="259" spans="29:29" ht="45.75" customHeight="1" x14ac:dyDescent="0.3">
      <c r="AC259" s="32" t="s">
        <v>233</v>
      </c>
    </row>
    <row r="260" spans="29:29" x14ac:dyDescent="0.3">
      <c r="AC260" s="32" t="s">
        <v>241</v>
      </c>
    </row>
    <row r="261" spans="29:29" ht="30.75" customHeight="1" x14ac:dyDescent="0.3">
      <c r="AC261" s="32" t="s">
        <v>236</v>
      </c>
    </row>
    <row r="262" spans="29:29" ht="30.75" customHeight="1" x14ac:dyDescent="0.3">
      <c r="AC262" s="32" t="s">
        <v>249</v>
      </c>
    </row>
    <row r="263" spans="29:29" x14ac:dyDescent="0.3">
      <c r="AC263" s="32" t="s">
        <v>240</v>
      </c>
    </row>
    <row r="264" spans="29:29" x14ac:dyDescent="0.3">
      <c r="AC264" s="32" t="s">
        <v>238</v>
      </c>
    </row>
    <row r="265" spans="29:29" ht="30.75" customHeight="1" x14ac:dyDescent="0.3">
      <c r="AC265" s="32" t="s">
        <v>232</v>
      </c>
    </row>
    <row r="266" spans="29:29" ht="30.75" customHeight="1" x14ac:dyDescent="0.3">
      <c r="AC266" s="32" t="s">
        <v>244</v>
      </c>
    </row>
    <row r="267" spans="29:29" ht="60.75" customHeight="1" x14ac:dyDescent="0.3">
      <c r="AC267" s="32" t="s">
        <v>284</v>
      </c>
    </row>
    <row r="268" spans="29:29" ht="30.75" customHeight="1" x14ac:dyDescent="0.3">
      <c r="AC268" s="32" t="s">
        <v>131</v>
      </c>
    </row>
    <row r="269" spans="29:29" ht="60.75" customHeight="1" x14ac:dyDescent="0.3">
      <c r="AC269" s="32" t="s">
        <v>246</v>
      </c>
    </row>
    <row r="270" spans="29:29" ht="45.75" customHeight="1" x14ac:dyDescent="0.3">
      <c r="AC270" s="32" t="s">
        <v>109</v>
      </c>
    </row>
    <row r="271" spans="29:29" ht="30.75" customHeight="1" x14ac:dyDescent="0.3">
      <c r="AC271" s="32" t="s">
        <v>168</v>
      </c>
    </row>
    <row r="272" spans="29:29" ht="60.75" customHeight="1" x14ac:dyDescent="0.3">
      <c r="AC272" s="32" t="s">
        <v>234</v>
      </c>
    </row>
    <row r="273" spans="29:29" x14ac:dyDescent="0.3">
      <c r="AC273" s="32" t="s">
        <v>245</v>
      </c>
    </row>
    <row r="274" spans="29:29" ht="15" customHeight="1" x14ac:dyDescent="0.3">
      <c r="AC274" s="32" t="s">
        <v>239</v>
      </c>
    </row>
    <row r="275" spans="29:29" x14ac:dyDescent="0.3">
      <c r="AC275" s="32" t="s">
        <v>251</v>
      </c>
    </row>
    <row r="276" spans="29:29" x14ac:dyDescent="0.3">
      <c r="AC276" s="32" t="s">
        <v>235</v>
      </c>
    </row>
    <row r="277" spans="29:29" x14ac:dyDescent="0.3">
      <c r="AC277" s="32" t="s">
        <v>90</v>
      </c>
    </row>
    <row r="278" spans="29:29" ht="30.75" customHeight="1" x14ac:dyDescent="0.3">
      <c r="AC278" s="32" t="s">
        <v>250</v>
      </c>
    </row>
    <row r="279" spans="29:29" x14ac:dyDescent="0.3">
      <c r="AC279" s="32" t="s">
        <v>265</v>
      </c>
    </row>
    <row r="280" spans="29:29" ht="30.75" customHeight="1" x14ac:dyDescent="0.3">
      <c r="AC280" s="32" t="s">
        <v>256</v>
      </c>
    </row>
    <row r="281" spans="29:29" ht="30.75" customHeight="1" x14ac:dyDescent="0.3">
      <c r="AC281" s="32" t="s">
        <v>266</v>
      </c>
    </row>
    <row r="282" spans="29:29" x14ac:dyDescent="0.3">
      <c r="AC282" s="32" t="s">
        <v>255</v>
      </c>
    </row>
    <row r="283" spans="29:29" x14ac:dyDescent="0.3">
      <c r="AC283" s="32" t="s">
        <v>258</v>
      </c>
    </row>
    <row r="284" spans="29:29" x14ac:dyDescent="0.3">
      <c r="AC284" s="32" t="s">
        <v>254</v>
      </c>
    </row>
    <row r="285" spans="29:29" ht="45.75" customHeight="1" x14ac:dyDescent="0.3">
      <c r="AC285" s="32" t="s">
        <v>257</v>
      </c>
    </row>
    <row r="286" spans="29:29" x14ac:dyDescent="0.3">
      <c r="AC286" s="32" t="s">
        <v>261</v>
      </c>
    </row>
    <row r="287" spans="29:29" ht="15" customHeight="1" x14ac:dyDescent="0.3">
      <c r="AC287" s="32" t="s">
        <v>263</v>
      </c>
    </row>
    <row r="288" spans="29:29" x14ac:dyDescent="0.3">
      <c r="AC288" s="32" t="s">
        <v>260</v>
      </c>
    </row>
    <row r="289" spans="29:29" ht="60.75" customHeight="1" x14ac:dyDescent="0.3">
      <c r="AC289" s="32" t="s">
        <v>262</v>
      </c>
    </row>
    <row r="290" spans="29:29" x14ac:dyDescent="0.3">
      <c r="AC290" s="32" t="s">
        <v>259</v>
      </c>
    </row>
    <row r="291" spans="29:29" x14ac:dyDescent="0.3">
      <c r="AC291" s="32" t="s">
        <v>252</v>
      </c>
    </row>
    <row r="292" spans="29:29" x14ac:dyDescent="0.3">
      <c r="AC292" s="32" t="s">
        <v>264</v>
      </c>
    </row>
    <row r="293" spans="29:29" ht="75.75" customHeight="1" x14ac:dyDescent="0.3">
      <c r="AC293" s="32" t="s">
        <v>268</v>
      </c>
    </row>
    <row r="294" spans="29:29" ht="45.75" customHeight="1" x14ac:dyDescent="0.3">
      <c r="AC294" s="32" t="s">
        <v>267</v>
      </c>
    </row>
    <row r="295" spans="29:29" x14ac:dyDescent="0.3">
      <c r="AC295" s="32" t="s">
        <v>83</v>
      </c>
    </row>
    <row r="296" spans="29:29" ht="30.75" customHeight="1" x14ac:dyDescent="0.3">
      <c r="AC296" s="32" t="s">
        <v>118</v>
      </c>
    </row>
    <row r="297" spans="29:29" x14ac:dyDescent="0.3">
      <c r="AC297" s="32" t="s">
        <v>269</v>
      </c>
    </row>
    <row r="298" spans="29:29" x14ac:dyDescent="0.3">
      <c r="AC298" s="32" t="s">
        <v>270</v>
      </c>
    </row>
    <row r="299" spans="29:29" ht="75.75" customHeight="1" x14ac:dyDescent="0.3">
      <c r="AC299" s="32" t="s">
        <v>271</v>
      </c>
    </row>
    <row r="300" spans="29:29" ht="90.75" customHeight="1" x14ac:dyDescent="0.3">
      <c r="AC300" s="32" t="s">
        <v>272</v>
      </c>
    </row>
    <row r="301" spans="29:29" ht="45.75" customHeight="1" x14ac:dyDescent="0.3">
      <c r="AC301" s="32" t="s">
        <v>279</v>
      </c>
    </row>
    <row r="302" spans="29:29" ht="45.75" customHeight="1" x14ac:dyDescent="0.3">
      <c r="AC302" s="32" t="s">
        <v>275</v>
      </c>
    </row>
    <row r="303" spans="29:29" ht="30.75" customHeight="1" x14ac:dyDescent="0.3">
      <c r="AC303" s="32" t="s">
        <v>278</v>
      </c>
    </row>
    <row r="304" spans="29:29" x14ac:dyDescent="0.3">
      <c r="AC304" s="32" t="s">
        <v>276</v>
      </c>
    </row>
    <row r="305" spans="29:29" ht="45.75" customHeight="1" x14ac:dyDescent="0.3">
      <c r="AC305" s="32" t="s">
        <v>277</v>
      </c>
    </row>
    <row r="306" spans="29:29" x14ac:dyDescent="0.3">
      <c r="AC306" s="32" t="s">
        <v>280</v>
      </c>
    </row>
    <row r="307" spans="29:29" x14ac:dyDescent="0.3">
      <c r="AC307" s="32" t="s">
        <v>107</v>
      </c>
    </row>
    <row r="308" spans="29:29" x14ac:dyDescent="0.3">
      <c r="AC308" s="32" t="s">
        <v>282</v>
      </c>
    </row>
    <row r="309" spans="29:29" x14ac:dyDescent="0.3">
      <c r="AC309" s="32" t="s">
        <v>285</v>
      </c>
    </row>
    <row r="310" spans="29:29" ht="30.75" customHeight="1" x14ac:dyDescent="0.3">
      <c r="AC310" s="32" t="s">
        <v>286</v>
      </c>
    </row>
    <row r="312" spans="29:29" ht="30.75" customHeight="1" x14ac:dyDescent="0.3"/>
  </sheetData>
  <mergeCells count="13">
    <mergeCell ref="A8:L8"/>
    <mergeCell ref="A1:L3"/>
    <mergeCell ref="B6:F6"/>
    <mergeCell ref="B7:F7"/>
    <mergeCell ref="B5:F5"/>
    <mergeCell ref="H5:I5"/>
    <mergeCell ref="H6:I6"/>
    <mergeCell ref="H7:I7"/>
    <mergeCell ref="A87:K87"/>
    <mergeCell ref="A88:K88"/>
    <mergeCell ref="A89:K89"/>
    <mergeCell ref="A90:K90"/>
    <mergeCell ref="B86:L86"/>
  </mergeCells>
  <phoneticPr fontId="38" type="noConversion"/>
  <dataValidations count="1">
    <dataValidation type="list" allowBlank="1" showInputMessage="1" showErrorMessage="1" sqref="A10:A85">
      <formula1>$AC$1:$AC$310</formula1>
    </dataValidation>
  </dataValidations>
  <pageMargins left="0.70866141732283472" right="0.70866141732283472" top="0.74803149606299213" bottom="0.74803149606299213" header="0.31496062992125984" footer="0.31496062992125984"/>
  <pageSetup paperSize="5" scale="63"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B304"/>
  <sheetViews>
    <sheetView zoomScale="115" zoomScaleNormal="115" workbookViewId="0">
      <selection activeCell="B6" sqref="B6:F6"/>
    </sheetView>
  </sheetViews>
  <sheetFormatPr defaultRowHeight="15" x14ac:dyDescent="0.3"/>
  <cols>
    <col min="1" max="1" width="28.21875" style="5" customWidth="1"/>
    <col min="2" max="2" width="20.77734375" style="5" customWidth="1"/>
    <col min="3" max="3" width="22.5546875" style="2" customWidth="1"/>
    <col min="4" max="4" width="19.77734375" style="3" customWidth="1"/>
    <col min="5" max="5" width="19.77734375" style="4" customWidth="1"/>
    <col min="6" max="6" width="26.5546875" style="6" customWidth="1"/>
    <col min="7" max="7" width="23" customWidth="1"/>
    <col min="8" max="9" width="19.77734375" customWidth="1"/>
    <col min="10" max="11" width="19.77734375" style="1" customWidth="1"/>
    <col min="28" max="28" width="9.21875" style="32"/>
  </cols>
  <sheetData>
    <row r="1" spans="1:28" ht="15" customHeight="1" x14ac:dyDescent="0.25">
      <c r="A1" s="163" t="s">
        <v>9</v>
      </c>
      <c r="B1" s="211"/>
      <c r="C1" s="211"/>
      <c r="D1" s="211"/>
      <c r="E1" s="211"/>
      <c r="F1" s="211"/>
      <c r="G1" s="211"/>
      <c r="H1" s="211"/>
      <c r="I1" s="211"/>
      <c r="J1" s="211"/>
      <c r="K1" s="212"/>
      <c r="L1" s="1"/>
      <c r="AB1" s="32" t="s">
        <v>76</v>
      </c>
    </row>
    <row r="2" spans="1:28" ht="15" customHeight="1" x14ac:dyDescent="0.25">
      <c r="A2" s="213"/>
      <c r="B2" s="214"/>
      <c r="C2" s="214"/>
      <c r="D2" s="214"/>
      <c r="E2" s="214"/>
      <c r="F2" s="214"/>
      <c r="G2" s="214"/>
      <c r="H2" s="214"/>
      <c r="I2" s="214"/>
      <c r="J2" s="214"/>
      <c r="K2" s="215"/>
      <c r="L2" s="1"/>
      <c r="AB2" s="32" t="s">
        <v>287</v>
      </c>
    </row>
    <row r="3" spans="1:28" ht="15" customHeight="1" x14ac:dyDescent="0.25">
      <c r="A3" s="213"/>
      <c r="B3" s="214"/>
      <c r="C3" s="214"/>
      <c r="D3" s="214"/>
      <c r="E3" s="214"/>
      <c r="F3" s="214"/>
      <c r="G3" s="214"/>
      <c r="H3" s="214"/>
      <c r="I3" s="214"/>
      <c r="J3" s="214"/>
      <c r="K3" s="215"/>
      <c r="L3" s="1"/>
      <c r="AB3" s="32" t="s">
        <v>288</v>
      </c>
    </row>
    <row r="4" spans="1:28" ht="16.5" customHeight="1" x14ac:dyDescent="0.25">
      <c r="A4" s="88" t="s">
        <v>2</v>
      </c>
      <c r="B4" s="104" t="s">
        <v>6</v>
      </c>
      <c r="C4" s="79" t="str">
        <f>'Cover Page - do not edit'!C3</f>
        <v>2018-01-01</v>
      </c>
      <c r="D4" s="104" t="s">
        <v>7</v>
      </c>
      <c r="E4" s="79" t="str">
        <f>'Cover Page - do not edit'!E3</f>
        <v>2018-12-31</v>
      </c>
      <c r="F4" s="97"/>
      <c r="G4" s="97"/>
      <c r="H4" s="97"/>
      <c r="I4" s="97"/>
      <c r="J4" s="97"/>
      <c r="K4" s="100"/>
      <c r="L4" s="1"/>
      <c r="AB4" s="32" t="s">
        <v>289</v>
      </c>
    </row>
    <row r="5" spans="1:28" ht="15.6" x14ac:dyDescent="0.25">
      <c r="A5" s="103" t="s">
        <v>3</v>
      </c>
      <c r="B5" s="216" t="str">
        <f>'Cover Page - do not edit'!B2:G2</f>
        <v>CNOOC Limited</v>
      </c>
      <c r="C5" s="216"/>
      <c r="D5" s="217"/>
      <c r="E5" s="217"/>
      <c r="F5" s="217"/>
      <c r="G5" s="105" t="s">
        <v>20</v>
      </c>
      <c r="H5" s="218" t="str">
        <f>IF('Data Entry'!C21="","",'Data Entry'!C21)</f>
        <v>CNY</v>
      </c>
      <c r="I5" s="218"/>
      <c r="J5" s="97"/>
      <c r="K5" s="100"/>
      <c r="L5" s="1"/>
      <c r="AB5" s="32" t="s">
        <v>290</v>
      </c>
    </row>
    <row r="6" spans="1:28" ht="32.25" customHeight="1" x14ac:dyDescent="0.25">
      <c r="A6" s="103" t="s">
        <v>4</v>
      </c>
      <c r="B6" s="216" t="str">
        <f>'Cover Page - do not edit'!B4</f>
        <v>E645951</v>
      </c>
      <c r="C6" s="216"/>
      <c r="D6" s="216"/>
      <c r="E6" s="216"/>
      <c r="F6" s="216"/>
      <c r="G6" s="98"/>
      <c r="H6" s="210"/>
      <c r="I6" s="210"/>
      <c r="J6" s="99"/>
      <c r="K6" s="101"/>
      <c r="L6" s="1"/>
      <c r="AB6" s="32" t="s">
        <v>291</v>
      </c>
    </row>
    <row r="7" spans="1:28" ht="33" customHeight="1" x14ac:dyDescent="0.25">
      <c r="A7" s="103" t="s">
        <v>5</v>
      </c>
      <c r="B7" s="152" t="str">
        <f>'Cover Page - do not edit'!B8:G8</f>
        <v>CNOOC Petroleum North America ULC E900333, CNOOC Canada Energy Ltd. E231597</v>
      </c>
      <c r="C7" s="153"/>
      <c r="D7" s="153"/>
      <c r="E7" s="153"/>
      <c r="F7" s="153"/>
      <c r="G7" s="72"/>
      <c r="H7" s="210"/>
      <c r="I7" s="210"/>
      <c r="J7" s="99"/>
      <c r="K7" s="101"/>
      <c r="L7" s="1"/>
      <c r="AB7" s="32" t="s">
        <v>292</v>
      </c>
    </row>
    <row r="8" spans="1:28" ht="24" customHeight="1" x14ac:dyDescent="0.25">
      <c r="A8" s="207" t="s">
        <v>19</v>
      </c>
      <c r="B8" s="208"/>
      <c r="C8" s="208"/>
      <c r="D8" s="208"/>
      <c r="E8" s="208"/>
      <c r="F8" s="208"/>
      <c r="G8" s="208"/>
      <c r="H8" s="208"/>
      <c r="I8" s="208"/>
      <c r="J8" s="208"/>
      <c r="K8" s="209"/>
      <c r="L8" s="1"/>
      <c r="AB8" s="32" t="s">
        <v>293</v>
      </c>
    </row>
    <row r="9" spans="1:28" ht="27.6" x14ac:dyDescent="0.25">
      <c r="A9" s="102" t="s">
        <v>11</v>
      </c>
      <c r="B9" s="84" t="s">
        <v>300</v>
      </c>
      <c r="C9" s="84" t="s">
        <v>1</v>
      </c>
      <c r="D9" s="85" t="s">
        <v>12</v>
      </c>
      <c r="E9" s="84" t="s">
        <v>13</v>
      </c>
      <c r="F9" s="84" t="s">
        <v>14</v>
      </c>
      <c r="G9" s="84" t="s">
        <v>15</v>
      </c>
      <c r="H9" s="84" t="s">
        <v>16</v>
      </c>
      <c r="I9" s="84" t="s">
        <v>17</v>
      </c>
      <c r="J9" s="85" t="s">
        <v>470</v>
      </c>
      <c r="K9" s="96" t="s">
        <v>42</v>
      </c>
      <c r="L9" s="1"/>
      <c r="AB9" s="32" t="s">
        <v>294</v>
      </c>
    </row>
    <row r="10" spans="1:28" ht="14.4" x14ac:dyDescent="0.25">
      <c r="A10" s="67" t="s">
        <v>81</v>
      </c>
      <c r="B10" s="60" t="s">
        <v>498</v>
      </c>
      <c r="C10" s="61">
        <v>4212050000</v>
      </c>
      <c r="D10" s="61">
        <v>641650000</v>
      </c>
      <c r="E10" s="61">
        <v>67170000</v>
      </c>
      <c r="F10" s="61">
        <v>987840000</v>
      </c>
      <c r="G10" s="61">
        <v>0</v>
      </c>
      <c r="H10" s="61">
        <v>0</v>
      </c>
      <c r="I10" s="61">
        <v>0</v>
      </c>
      <c r="J10" s="66">
        <f>IF(SUM(Table25[[#This Row],[Taxes]:[Infrastructure Improvement Payments]])=0,"",SUM(Table25[[#This Row],[Taxes]:[Infrastructure Improvement Payments]]))</f>
        <v>5908710000</v>
      </c>
      <c r="K10" s="96"/>
      <c r="L10" s="1"/>
      <c r="AB10" s="32" t="s">
        <v>295</v>
      </c>
    </row>
    <row r="11" spans="1:28" ht="14.4" x14ac:dyDescent="0.25">
      <c r="A11" s="67" t="s">
        <v>81</v>
      </c>
      <c r="B11" s="60" t="s">
        <v>499</v>
      </c>
      <c r="C11" s="119">
        <v>1401730000</v>
      </c>
      <c r="D11" s="119">
        <v>0</v>
      </c>
      <c r="E11" s="119">
        <v>3310000</v>
      </c>
      <c r="F11" s="119">
        <v>35950000</v>
      </c>
      <c r="G11" s="119">
        <v>0</v>
      </c>
      <c r="H11" s="119">
        <v>0</v>
      </c>
      <c r="I11" s="119">
        <v>0</v>
      </c>
      <c r="J11" s="66">
        <f>IF(SUM(Table25[[#This Row],[Taxes]:[Infrastructure Improvement Payments]])=0,"",SUM(Table25[[#This Row],[Taxes]:[Infrastructure Improvement Payments]]))</f>
        <v>1440990000</v>
      </c>
      <c r="K11" s="70"/>
      <c r="L11" s="1"/>
      <c r="AB11" s="32" t="s">
        <v>296</v>
      </c>
    </row>
    <row r="12" spans="1:28" ht="14.4" x14ac:dyDescent="0.25">
      <c r="A12" s="67" t="s">
        <v>81</v>
      </c>
      <c r="B12" s="60" t="s">
        <v>500</v>
      </c>
      <c r="C12" s="119">
        <v>2172100000</v>
      </c>
      <c r="D12" s="119">
        <v>46470000</v>
      </c>
      <c r="E12" s="119">
        <v>2340000</v>
      </c>
      <c r="F12" s="119">
        <v>178240000</v>
      </c>
      <c r="G12" s="119">
        <v>0</v>
      </c>
      <c r="H12" s="119">
        <v>0</v>
      </c>
      <c r="I12" s="119">
        <v>0</v>
      </c>
      <c r="J12" s="66">
        <f>IF(SUM(Table25[[#This Row],[Taxes]:[Infrastructure Improvement Payments]])=0,"",SUM(Table25[[#This Row],[Taxes]:[Infrastructure Improvement Payments]]))</f>
        <v>2399150000</v>
      </c>
      <c r="K12" s="70"/>
      <c r="L12" s="1"/>
      <c r="AB12" s="32" t="s">
        <v>297</v>
      </c>
    </row>
    <row r="13" spans="1:28" ht="14.4" x14ac:dyDescent="0.25">
      <c r="A13" s="67" t="s">
        <v>81</v>
      </c>
      <c r="B13" s="60" t="s">
        <v>501</v>
      </c>
      <c r="C13" s="119">
        <v>167430000</v>
      </c>
      <c r="D13" s="119">
        <v>0</v>
      </c>
      <c r="E13" s="119">
        <v>900000</v>
      </c>
      <c r="F13" s="119">
        <v>0</v>
      </c>
      <c r="G13" s="119">
        <v>0</v>
      </c>
      <c r="H13" s="119">
        <v>0</v>
      </c>
      <c r="I13" s="119">
        <v>0</v>
      </c>
      <c r="J13" s="66">
        <f>IF(SUM(Table25[[#This Row],[Taxes]:[Infrastructure Improvement Payments]])=0,"",SUM(Table25[[#This Row],[Taxes]:[Infrastructure Improvement Payments]]))</f>
        <v>168330000</v>
      </c>
      <c r="K13" s="70"/>
      <c r="L13" s="1"/>
      <c r="AB13" s="32" t="s">
        <v>298</v>
      </c>
    </row>
    <row r="14" spans="1:28" ht="14.4" x14ac:dyDescent="0.25">
      <c r="A14" s="67" t="s">
        <v>81</v>
      </c>
      <c r="B14" s="60" t="s">
        <v>502</v>
      </c>
      <c r="C14" s="119">
        <v>11773780000</v>
      </c>
      <c r="D14" s="119">
        <v>0</v>
      </c>
      <c r="E14" s="119">
        <v>0</v>
      </c>
      <c r="F14" s="119">
        <v>0</v>
      </c>
      <c r="G14" s="119">
        <v>0</v>
      </c>
      <c r="H14" s="119">
        <v>0</v>
      </c>
      <c r="I14" s="119">
        <v>0</v>
      </c>
      <c r="J14" s="66">
        <f>IF(SUM(Table25[[#This Row],[Taxes]:[Infrastructure Improvement Payments]])=0,"",SUM(Table25[[#This Row],[Taxes]:[Infrastructure Improvement Payments]]))</f>
        <v>11773780000</v>
      </c>
      <c r="K14" s="70"/>
      <c r="L14" s="1"/>
      <c r="AB14" s="32" t="s">
        <v>84</v>
      </c>
    </row>
    <row r="15" spans="1:28" ht="14.4" x14ac:dyDescent="0.25">
      <c r="A15" s="69" t="s">
        <v>55</v>
      </c>
      <c r="B15" s="60" t="s">
        <v>560</v>
      </c>
      <c r="C15" s="119">
        <v>209480000</v>
      </c>
      <c r="D15" s="61">
        <v>107220000</v>
      </c>
      <c r="E15" s="62">
        <v>0</v>
      </c>
      <c r="F15" s="62">
        <v>0</v>
      </c>
      <c r="G15" s="62">
        <v>0</v>
      </c>
      <c r="H15" s="62">
        <v>0</v>
      </c>
      <c r="I15" s="62">
        <v>0</v>
      </c>
      <c r="J15" s="66">
        <f>IF(SUM(Table25[[#This Row],[Taxes]:[Infrastructure Improvement Payments]])=0,"",SUM(Table25[[#This Row],[Taxes]:[Infrastructure Improvement Payments]]))</f>
        <v>316700000</v>
      </c>
      <c r="K15" s="70"/>
      <c r="L15" s="1"/>
      <c r="AB15" s="32" t="s">
        <v>47</v>
      </c>
    </row>
    <row r="16" spans="1:28" ht="14.4" x14ac:dyDescent="0.25">
      <c r="A16" s="69" t="s">
        <v>89</v>
      </c>
      <c r="B16" s="60" t="s">
        <v>561</v>
      </c>
      <c r="C16" s="119">
        <v>240000</v>
      </c>
      <c r="D16" s="61">
        <v>10000</v>
      </c>
      <c r="E16" s="62">
        <v>2050000</v>
      </c>
      <c r="F16" s="62">
        <v>0</v>
      </c>
      <c r="G16" s="62">
        <v>0</v>
      </c>
      <c r="H16" s="62">
        <v>0</v>
      </c>
      <c r="I16" s="62">
        <v>0</v>
      </c>
      <c r="J16" s="66">
        <f>IF(SUM(Table25[[#This Row],[Taxes]:[Infrastructure Improvement Payments]])=0,"",SUM(Table25[[#This Row],[Taxes]:[Infrastructure Improvement Payments]]))</f>
        <v>2300000</v>
      </c>
      <c r="K16" s="70"/>
      <c r="L16" s="1"/>
      <c r="AB16" s="32" t="s">
        <v>46</v>
      </c>
    </row>
    <row r="17" spans="1:28" ht="14.4" x14ac:dyDescent="0.25">
      <c r="A17" s="69" t="s">
        <v>142</v>
      </c>
      <c r="B17" s="60" t="s">
        <v>562</v>
      </c>
      <c r="C17" s="119">
        <v>125260000</v>
      </c>
      <c r="D17" s="61">
        <v>0</v>
      </c>
      <c r="E17" s="62">
        <v>0</v>
      </c>
      <c r="F17" s="62">
        <v>0</v>
      </c>
      <c r="G17" s="62">
        <v>0</v>
      </c>
      <c r="H17" s="62">
        <v>0</v>
      </c>
      <c r="I17" s="62">
        <v>0</v>
      </c>
      <c r="J17" s="66">
        <f>IF(SUM(Table25[[#This Row],[Taxes]:[Infrastructure Improvement Payments]])=0,"",SUM(Table25[[#This Row],[Taxes]:[Infrastructure Improvement Payments]]))</f>
        <v>125260000</v>
      </c>
      <c r="K17" s="70"/>
      <c r="L17" s="1"/>
      <c r="AB17" s="32" t="s">
        <v>45</v>
      </c>
    </row>
    <row r="18" spans="1:28" ht="14.4" x14ac:dyDescent="0.25">
      <c r="A18" s="69" t="s">
        <v>142</v>
      </c>
      <c r="B18" s="60" t="s">
        <v>563</v>
      </c>
      <c r="C18" s="119">
        <v>743920000</v>
      </c>
      <c r="D18" s="61">
        <v>0</v>
      </c>
      <c r="E18" s="62">
        <v>0</v>
      </c>
      <c r="F18" s="62">
        <v>0</v>
      </c>
      <c r="G18" s="62">
        <v>0</v>
      </c>
      <c r="H18" s="62">
        <v>0</v>
      </c>
      <c r="I18" s="62">
        <v>0</v>
      </c>
      <c r="J18" s="66">
        <f>IF(SUM(Table25[[#This Row],[Taxes]:[Infrastructure Improvement Payments]])=0,"",SUM(Table25[[#This Row],[Taxes]:[Infrastructure Improvement Payments]]))</f>
        <v>743920000</v>
      </c>
      <c r="K18" s="70"/>
      <c r="L18" s="1"/>
      <c r="AB18" s="32" t="s">
        <v>44</v>
      </c>
    </row>
    <row r="19" spans="1:28" ht="14.4" x14ac:dyDescent="0.25">
      <c r="A19" s="69" t="s">
        <v>268</v>
      </c>
      <c r="B19" s="60" t="s">
        <v>564</v>
      </c>
      <c r="C19" s="119">
        <v>0</v>
      </c>
      <c r="D19" s="61">
        <v>0</v>
      </c>
      <c r="E19" s="62">
        <v>2140000</v>
      </c>
      <c r="F19" s="62">
        <v>0</v>
      </c>
      <c r="G19" s="62">
        <v>0</v>
      </c>
      <c r="H19" s="62">
        <v>0</v>
      </c>
      <c r="I19" s="62">
        <v>0</v>
      </c>
      <c r="J19" s="66">
        <f>IF(SUM(Table25[[#This Row],[Taxes]:[Infrastructure Improvement Payments]])=0,"",SUM(Table25[[#This Row],[Taxes]:[Infrastructure Improvement Payments]]))</f>
        <v>2140000</v>
      </c>
      <c r="K19" s="70"/>
      <c r="L19" s="1"/>
      <c r="AB19" s="32" t="s">
        <v>43</v>
      </c>
    </row>
    <row r="20" spans="1:28" ht="14.4" x14ac:dyDescent="0.25">
      <c r="A20" s="69" t="s">
        <v>263</v>
      </c>
      <c r="B20" s="60" t="s">
        <v>565</v>
      </c>
      <c r="C20" s="119">
        <v>0</v>
      </c>
      <c r="D20" s="61">
        <v>0</v>
      </c>
      <c r="E20" s="62">
        <v>2640000</v>
      </c>
      <c r="F20" s="62">
        <v>0</v>
      </c>
      <c r="G20" s="62">
        <v>0</v>
      </c>
      <c r="H20" s="62">
        <v>0</v>
      </c>
      <c r="I20" s="62">
        <v>0</v>
      </c>
      <c r="J20" s="66">
        <f>IF(SUM(Table25[[#This Row],[Taxes]:[Infrastructure Improvement Payments]])=0,"",SUM(Table25[[#This Row],[Taxes]:[Infrastructure Improvement Payments]]))</f>
        <v>2640000</v>
      </c>
      <c r="K20" s="70"/>
      <c r="L20" s="1"/>
      <c r="AB20" s="32" t="s">
        <v>48</v>
      </c>
    </row>
    <row r="21" spans="1:28" ht="14.4" x14ac:dyDescent="0.25">
      <c r="A21" s="69" t="s">
        <v>129</v>
      </c>
      <c r="B21" s="60" t="s">
        <v>566</v>
      </c>
      <c r="C21" s="119">
        <v>0</v>
      </c>
      <c r="D21" s="61">
        <v>0</v>
      </c>
      <c r="E21" s="62">
        <v>1940000</v>
      </c>
      <c r="F21" s="62">
        <v>0</v>
      </c>
      <c r="G21" s="62">
        <v>0</v>
      </c>
      <c r="H21" s="62">
        <v>0</v>
      </c>
      <c r="I21" s="62">
        <v>0</v>
      </c>
      <c r="J21" s="66">
        <f>IF(SUM(Table25[[#This Row],[Taxes]:[Infrastructure Improvement Payments]])=0,"",SUM(Table25[[#This Row],[Taxes]:[Infrastructure Improvement Payments]]))</f>
        <v>1940000</v>
      </c>
      <c r="K21" s="70"/>
      <c r="L21" s="1"/>
      <c r="AB21" s="32" t="s">
        <v>49</v>
      </c>
    </row>
    <row r="22" spans="1:28" ht="14.4" x14ac:dyDescent="0.25">
      <c r="A22" s="69" t="s">
        <v>68</v>
      </c>
      <c r="B22" s="60" t="s">
        <v>567</v>
      </c>
      <c r="C22" s="119">
        <v>2070000</v>
      </c>
      <c r="D22" s="61">
        <v>66450000</v>
      </c>
      <c r="E22" s="62">
        <v>0</v>
      </c>
      <c r="F22" s="62">
        <v>0</v>
      </c>
      <c r="G22" s="62">
        <v>264290000</v>
      </c>
      <c r="H22" s="62">
        <v>0</v>
      </c>
      <c r="I22" s="62">
        <v>0</v>
      </c>
      <c r="J22" s="66">
        <f>IF(SUM(Table25[[#This Row],[Taxes]:[Infrastructure Improvement Payments]])=0,"",SUM(Table25[[#This Row],[Taxes]:[Infrastructure Improvement Payments]]))</f>
        <v>332810000</v>
      </c>
      <c r="K22" s="70"/>
      <c r="L22" s="1"/>
      <c r="AB22" s="32" t="s">
        <v>50</v>
      </c>
    </row>
    <row r="23" spans="1:28" ht="14.4" x14ac:dyDescent="0.25">
      <c r="A23" s="69" t="s">
        <v>195</v>
      </c>
      <c r="B23" s="60" t="s">
        <v>568</v>
      </c>
      <c r="C23" s="119">
        <v>25050000</v>
      </c>
      <c r="D23" s="61">
        <v>0</v>
      </c>
      <c r="E23" s="62">
        <v>18980000</v>
      </c>
      <c r="F23" s="62">
        <v>0</v>
      </c>
      <c r="G23" s="62">
        <v>0</v>
      </c>
      <c r="H23" s="62">
        <v>0</v>
      </c>
      <c r="I23" s="62">
        <v>0</v>
      </c>
      <c r="J23" s="66">
        <f>IF(SUM(Table25[[#This Row],[Taxes]:[Infrastructure Improvement Payments]])=0,"",SUM(Table25[[#This Row],[Taxes]:[Infrastructure Improvement Payments]]))</f>
        <v>44030000</v>
      </c>
      <c r="K23" s="70"/>
      <c r="L23" s="1"/>
      <c r="AB23" s="32" t="s">
        <v>52</v>
      </c>
    </row>
    <row r="24" spans="1:28" ht="14.4" x14ac:dyDescent="0.25">
      <c r="A24" s="69" t="s">
        <v>270</v>
      </c>
      <c r="B24" s="60" t="s">
        <v>569</v>
      </c>
      <c r="C24" s="119">
        <v>0</v>
      </c>
      <c r="D24" s="61">
        <v>0</v>
      </c>
      <c r="E24" s="62">
        <v>370000</v>
      </c>
      <c r="F24" s="62">
        <v>0</v>
      </c>
      <c r="G24" s="62">
        <v>0</v>
      </c>
      <c r="H24" s="62">
        <v>0</v>
      </c>
      <c r="I24" s="62">
        <v>0</v>
      </c>
      <c r="J24" s="66">
        <f>IF(SUM(Table25[[#This Row],[Taxes]:[Infrastructure Improvement Payments]])=0,"",SUM(Table25[[#This Row],[Taxes]:[Infrastructure Improvement Payments]]))</f>
        <v>370000</v>
      </c>
      <c r="K24" s="70"/>
      <c r="L24" s="1"/>
      <c r="AB24" s="32" t="s">
        <v>51</v>
      </c>
    </row>
    <row r="25" spans="1:28" ht="14.4" x14ac:dyDescent="0.25">
      <c r="A25" s="69" t="s">
        <v>270</v>
      </c>
      <c r="B25" s="60" t="s">
        <v>570</v>
      </c>
      <c r="C25" s="119">
        <v>0</v>
      </c>
      <c r="D25" s="61">
        <v>0</v>
      </c>
      <c r="E25" s="62">
        <v>150000</v>
      </c>
      <c r="F25" s="62">
        <v>0</v>
      </c>
      <c r="G25" s="62">
        <v>0</v>
      </c>
      <c r="H25" s="62">
        <v>0</v>
      </c>
      <c r="I25" s="62">
        <v>0</v>
      </c>
      <c r="J25" s="66">
        <f>IF(SUM(Table25[[#This Row],[Taxes]:[Infrastructure Improvement Payments]])=0,"",SUM(Table25[[#This Row],[Taxes]:[Infrastructure Improvement Payments]]))</f>
        <v>150000</v>
      </c>
      <c r="K25" s="70"/>
      <c r="L25" s="1"/>
      <c r="AB25" s="32" t="s">
        <v>53</v>
      </c>
    </row>
    <row r="26" spans="1:28" ht="14.4" x14ac:dyDescent="0.25">
      <c r="A26" s="69" t="s">
        <v>270</v>
      </c>
      <c r="B26" s="60" t="s">
        <v>571</v>
      </c>
      <c r="C26" s="119">
        <v>0</v>
      </c>
      <c r="D26" s="61">
        <v>0</v>
      </c>
      <c r="E26" s="62">
        <v>150000</v>
      </c>
      <c r="F26" s="62">
        <v>0</v>
      </c>
      <c r="G26" s="62">
        <v>0</v>
      </c>
      <c r="H26" s="62">
        <v>0</v>
      </c>
      <c r="I26" s="62">
        <v>0</v>
      </c>
      <c r="J26" s="66">
        <f>IF(SUM(Table25[[#This Row],[Taxes]:[Infrastructure Improvement Payments]])=0,"",SUM(Table25[[#This Row],[Taxes]:[Infrastructure Improvement Payments]]))</f>
        <v>150000</v>
      </c>
      <c r="K26" s="70"/>
      <c r="L26" s="1"/>
      <c r="AB26" s="32" t="s">
        <v>54</v>
      </c>
    </row>
    <row r="27" spans="1:28" ht="14.4" x14ac:dyDescent="0.25">
      <c r="A27" s="69" t="s">
        <v>270</v>
      </c>
      <c r="B27" s="60" t="s">
        <v>572</v>
      </c>
      <c r="C27" s="119">
        <v>0</v>
      </c>
      <c r="D27" s="61">
        <v>0</v>
      </c>
      <c r="E27" s="62">
        <v>310000</v>
      </c>
      <c r="F27" s="62">
        <v>0</v>
      </c>
      <c r="G27" s="62">
        <v>0</v>
      </c>
      <c r="H27" s="62">
        <v>0</v>
      </c>
      <c r="I27" s="62">
        <v>0</v>
      </c>
      <c r="J27" s="66">
        <f>IF(SUM(Table25[[#This Row],[Taxes]:[Infrastructure Improvement Payments]])=0,"",SUM(Table25[[#This Row],[Taxes]:[Infrastructure Improvement Payments]]))</f>
        <v>310000</v>
      </c>
      <c r="K27" s="70"/>
      <c r="L27" s="1"/>
      <c r="AB27" s="32" t="s">
        <v>55</v>
      </c>
    </row>
    <row r="28" spans="1:28" ht="14.4" x14ac:dyDescent="0.25">
      <c r="A28" s="69" t="s">
        <v>270</v>
      </c>
      <c r="B28" s="60" t="s">
        <v>573</v>
      </c>
      <c r="C28" s="119">
        <v>0</v>
      </c>
      <c r="D28" s="61">
        <v>0</v>
      </c>
      <c r="E28" s="62">
        <v>150000</v>
      </c>
      <c r="F28" s="62">
        <v>0</v>
      </c>
      <c r="G28" s="62">
        <v>0</v>
      </c>
      <c r="H28" s="62">
        <v>0</v>
      </c>
      <c r="I28" s="62">
        <v>0</v>
      </c>
      <c r="J28" s="66">
        <f>IF(SUM(Table25[[#This Row],[Taxes]:[Infrastructure Improvement Payments]])=0,"",SUM(Table25[[#This Row],[Taxes]:[Infrastructure Improvement Payments]]))</f>
        <v>150000</v>
      </c>
      <c r="K28" s="70"/>
      <c r="L28" s="1"/>
      <c r="AB28" s="32" t="s">
        <v>56</v>
      </c>
    </row>
    <row r="29" spans="1:28" ht="14.4" x14ac:dyDescent="0.25">
      <c r="A29" s="69" t="s">
        <v>270</v>
      </c>
      <c r="B29" s="60" t="s">
        <v>574</v>
      </c>
      <c r="C29" s="119">
        <v>0</v>
      </c>
      <c r="D29" s="61">
        <v>0</v>
      </c>
      <c r="E29" s="62">
        <v>120000</v>
      </c>
      <c r="F29" s="62">
        <v>0</v>
      </c>
      <c r="G29" s="62">
        <v>0</v>
      </c>
      <c r="H29" s="62">
        <v>0</v>
      </c>
      <c r="I29" s="62">
        <v>0</v>
      </c>
      <c r="J29" s="66">
        <f>IF(SUM(Table25[[#This Row],[Taxes]:[Infrastructure Improvement Payments]])=0,"",SUM(Table25[[#This Row],[Taxes]:[Infrastructure Improvement Payments]]))</f>
        <v>120000</v>
      </c>
      <c r="K29" s="70"/>
      <c r="L29" s="1"/>
      <c r="AB29" s="32" t="s">
        <v>57</v>
      </c>
    </row>
    <row r="30" spans="1:28" ht="14.4" x14ac:dyDescent="0.25">
      <c r="A30" s="69" t="s">
        <v>270</v>
      </c>
      <c r="B30" s="60" t="s">
        <v>575</v>
      </c>
      <c r="C30" s="119">
        <v>0</v>
      </c>
      <c r="D30" s="61">
        <v>0</v>
      </c>
      <c r="E30" s="62">
        <v>130000</v>
      </c>
      <c r="F30" s="62">
        <v>0</v>
      </c>
      <c r="G30" s="62">
        <v>0</v>
      </c>
      <c r="H30" s="62">
        <v>0</v>
      </c>
      <c r="I30" s="62">
        <v>0</v>
      </c>
      <c r="J30" s="66">
        <f>IF(SUM(Table25[[#This Row],[Taxes]:[Infrastructure Improvement Payments]])=0,"",SUM(Table25[[#This Row],[Taxes]:[Infrastructure Improvement Payments]]))</f>
        <v>130000</v>
      </c>
      <c r="K30" s="70"/>
      <c r="L30" s="1"/>
      <c r="AB30" s="32" t="s">
        <v>59</v>
      </c>
    </row>
    <row r="31" spans="1:28" ht="14.4" x14ac:dyDescent="0.25">
      <c r="A31" s="69" t="s">
        <v>270</v>
      </c>
      <c r="B31" s="60" t="s">
        <v>576</v>
      </c>
      <c r="C31" s="119">
        <v>292550000</v>
      </c>
      <c r="D31" s="61">
        <v>7720000</v>
      </c>
      <c r="E31" s="62">
        <v>0</v>
      </c>
      <c r="F31" s="62">
        <v>0</v>
      </c>
      <c r="G31" s="62">
        <v>0</v>
      </c>
      <c r="H31" s="62">
        <v>0</v>
      </c>
      <c r="I31" s="62">
        <v>0</v>
      </c>
      <c r="J31" s="66">
        <f>IF(SUM(Table25[[#This Row],[Taxes]:[Infrastructure Improvement Payments]])=0,"",SUM(Table25[[#This Row],[Taxes]:[Infrastructure Improvement Payments]]))</f>
        <v>300270000</v>
      </c>
      <c r="K31" s="70"/>
      <c r="L31" s="1"/>
      <c r="AB31" s="32" t="s">
        <v>60</v>
      </c>
    </row>
    <row r="32" spans="1:28" ht="14.4" x14ac:dyDescent="0.25">
      <c r="A32" s="124" t="s">
        <v>270</v>
      </c>
      <c r="B32" s="60" t="s">
        <v>577</v>
      </c>
      <c r="C32" s="119">
        <v>0</v>
      </c>
      <c r="D32" s="61">
        <v>0</v>
      </c>
      <c r="E32" s="62">
        <v>60000</v>
      </c>
      <c r="F32" s="62">
        <v>0</v>
      </c>
      <c r="G32" s="62">
        <v>0</v>
      </c>
      <c r="H32" s="62">
        <v>0</v>
      </c>
      <c r="I32" s="62">
        <v>0</v>
      </c>
      <c r="J32" s="66">
        <f>IF(SUM(Table25[[#This Row],[Taxes]:[Infrastructure Improvement Payments]])=0,"",SUM(Table25[[#This Row],[Taxes]:[Infrastructure Improvement Payments]]))</f>
        <v>60000</v>
      </c>
      <c r="K32" s="128"/>
      <c r="L32" s="1"/>
    </row>
    <row r="33" spans="1:12" ht="14.4" x14ac:dyDescent="0.25">
      <c r="A33" s="124" t="s">
        <v>270</v>
      </c>
      <c r="B33" s="60" t="s">
        <v>578</v>
      </c>
      <c r="C33" s="119">
        <v>0</v>
      </c>
      <c r="D33" s="61">
        <v>4320000</v>
      </c>
      <c r="E33" s="62">
        <v>0</v>
      </c>
      <c r="F33" s="62">
        <v>0</v>
      </c>
      <c r="G33" s="62">
        <v>0</v>
      </c>
      <c r="H33" s="62">
        <v>0</v>
      </c>
      <c r="I33" s="62">
        <v>0</v>
      </c>
      <c r="J33" s="66">
        <f>IF(SUM(Table25[[#This Row],[Taxes]:[Infrastructure Improvement Payments]])=0,"",SUM(Table25[[#This Row],[Taxes]:[Infrastructure Improvement Payments]]))</f>
        <v>4320000</v>
      </c>
      <c r="K33" s="128"/>
      <c r="L33" s="1"/>
    </row>
    <row r="34" spans="1:12" ht="14.4" x14ac:dyDescent="0.25">
      <c r="A34" s="124" t="s">
        <v>270</v>
      </c>
      <c r="B34" s="60" t="s">
        <v>579</v>
      </c>
      <c r="C34" s="119">
        <v>0</v>
      </c>
      <c r="D34" s="61">
        <v>0</v>
      </c>
      <c r="E34" s="62">
        <v>70000</v>
      </c>
      <c r="F34" s="62">
        <v>0</v>
      </c>
      <c r="G34" s="62">
        <v>0</v>
      </c>
      <c r="H34" s="62">
        <v>0</v>
      </c>
      <c r="I34" s="62">
        <v>0</v>
      </c>
      <c r="J34" s="66">
        <f>IF(SUM(Table25[[#This Row],[Taxes]:[Infrastructure Improvement Payments]])=0,"",SUM(Table25[[#This Row],[Taxes]:[Infrastructure Improvement Payments]]))</f>
        <v>70000</v>
      </c>
      <c r="K34" s="128"/>
      <c r="L34" s="1"/>
    </row>
    <row r="35" spans="1:12" ht="14.4" x14ac:dyDescent="0.25">
      <c r="A35" s="124" t="s">
        <v>270</v>
      </c>
      <c r="B35" s="60" t="s">
        <v>580</v>
      </c>
      <c r="C35" s="119">
        <v>0</v>
      </c>
      <c r="D35" s="61">
        <v>280000</v>
      </c>
      <c r="E35" s="62">
        <v>0</v>
      </c>
      <c r="F35" s="62">
        <v>0</v>
      </c>
      <c r="G35" s="62">
        <v>0</v>
      </c>
      <c r="H35" s="62">
        <v>0</v>
      </c>
      <c r="I35" s="62">
        <v>0</v>
      </c>
      <c r="J35" s="66">
        <f>IF(SUM(Table25[[#This Row],[Taxes]:[Infrastructure Improvement Payments]])=0,"",SUM(Table25[[#This Row],[Taxes]:[Infrastructure Improvement Payments]]))</f>
        <v>280000</v>
      </c>
      <c r="K35" s="128"/>
      <c r="L35" s="1"/>
    </row>
    <row r="36" spans="1:12" ht="14.4" x14ac:dyDescent="0.25">
      <c r="A36" s="124" t="s">
        <v>270</v>
      </c>
      <c r="B36" s="60" t="s">
        <v>581</v>
      </c>
      <c r="C36" s="119">
        <v>0</v>
      </c>
      <c r="D36" s="61">
        <v>250000</v>
      </c>
      <c r="E36" s="62">
        <v>0</v>
      </c>
      <c r="F36" s="62">
        <v>0</v>
      </c>
      <c r="G36" s="62">
        <v>0</v>
      </c>
      <c r="H36" s="62">
        <v>0</v>
      </c>
      <c r="I36" s="62">
        <v>0</v>
      </c>
      <c r="J36" s="66">
        <f>IF(SUM(Table25[[#This Row],[Taxes]:[Infrastructure Improvement Payments]])=0,"",SUM(Table25[[#This Row],[Taxes]:[Infrastructure Improvement Payments]]))</f>
        <v>250000</v>
      </c>
      <c r="K36" s="128"/>
      <c r="L36" s="1"/>
    </row>
    <row r="37" spans="1:12" ht="14.4" x14ac:dyDescent="0.25">
      <c r="A37" s="124" t="s">
        <v>270</v>
      </c>
      <c r="B37" s="60" t="s">
        <v>582</v>
      </c>
      <c r="C37" s="119">
        <v>0</v>
      </c>
      <c r="D37" s="61">
        <v>8910000</v>
      </c>
      <c r="E37" s="62">
        <v>0</v>
      </c>
      <c r="F37" s="62">
        <v>0</v>
      </c>
      <c r="G37" s="62">
        <v>0</v>
      </c>
      <c r="H37" s="62">
        <v>0</v>
      </c>
      <c r="I37" s="62">
        <v>0</v>
      </c>
      <c r="J37" s="66">
        <f>IF(SUM(Table25[[#This Row],[Taxes]:[Infrastructure Improvement Payments]])=0,"",SUM(Table25[[#This Row],[Taxes]:[Infrastructure Improvement Payments]]))</f>
        <v>8910000</v>
      </c>
      <c r="K37" s="128"/>
      <c r="L37" s="1"/>
    </row>
    <row r="38" spans="1:12" ht="14.4" x14ac:dyDescent="0.25">
      <c r="A38" s="124" t="s">
        <v>270</v>
      </c>
      <c r="B38" s="60" t="s">
        <v>583</v>
      </c>
      <c r="C38" s="119">
        <v>0</v>
      </c>
      <c r="D38" s="61">
        <v>0</v>
      </c>
      <c r="E38" s="62">
        <v>310000</v>
      </c>
      <c r="F38" s="62">
        <v>0</v>
      </c>
      <c r="G38" s="62">
        <v>0</v>
      </c>
      <c r="H38" s="62">
        <v>0</v>
      </c>
      <c r="I38" s="62">
        <v>0</v>
      </c>
      <c r="J38" s="66">
        <f>IF(SUM(Table25[[#This Row],[Taxes]:[Infrastructure Improvement Payments]])=0,"",SUM(Table25[[#This Row],[Taxes]:[Infrastructure Improvement Payments]]))</f>
        <v>310000</v>
      </c>
      <c r="K38" s="128"/>
      <c r="L38" s="1"/>
    </row>
    <row r="39" spans="1:12" ht="14.4" x14ac:dyDescent="0.25">
      <c r="A39" s="124" t="s">
        <v>270</v>
      </c>
      <c r="B39" s="60" t="s">
        <v>584</v>
      </c>
      <c r="C39" s="119">
        <v>67360000</v>
      </c>
      <c r="D39" s="61">
        <v>0</v>
      </c>
      <c r="E39" s="62">
        <v>0</v>
      </c>
      <c r="F39" s="62">
        <v>0</v>
      </c>
      <c r="G39" s="62">
        <v>0</v>
      </c>
      <c r="H39" s="62">
        <v>0</v>
      </c>
      <c r="I39" s="62">
        <v>0</v>
      </c>
      <c r="J39" s="66">
        <f>IF(SUM(Table25[[#This Row],[Taxes]:[Infrastructure Improvement Payments]])=0,"",SUM(Table25[[#This Row],[Taxes]:[Infrastructure Improvement Payments]]))</f>
        <v>67360000</v>
      </c>
      <c r="K39" s="128"/>
      <c r="L39" s="1"/>
    </row>
    <row r="40" spans="1:12" ht="14.4" x14ac:dyDescent="0.25">
      <c r="A40" s="124" t="s">
        <v>270</v>
      </c>
      <c r="B40" s="60" t="s">
        <v>585</v>
      </c>
      <c r="C40" s="119">
        <v>0</v>
      </c>
      <c r="D40" s="61">
        <v>0</v>
      </c>
      <c r="E40" s="62">
        <v>150000</v>
      </c>
      <c r="F40" s="62">
        <v>0</v>
      </c>
      <c r="G40" s="62">
        <v>0</v>
      </c>
      <c r="H40" s="62">
        <v>0</v>
      </c>
      <c r="I40" s="62">
        <v>0</v>
      </c>
      <c r="J40" s="66">
        <f>IF(SUM(Table25[[#This Row],[Taxes]:[Infrastructure Improvement Payments]])=0,"",SUM(Table25[[#This Row],[Taxes]:[Infrastructure Improvement Payments]]))</f>
        <v>150000</v>
      </c>
      <c r="K40" s="128"/>
      <c r="L40" s="1"/>
    </row>
    <row r="41" spans="1:12" ht="14.4" x14ac:dyDescent="0.25">
      <c r="A41" s="124" t="s">
        <v>270</v>
      </c>
      <c r="B41" s="60" t="s">
        <v>586</v>
      </c>
      <c r="C41" s="119">
        <v>0</v>
      </c>
      <c r="D41" s="61">
        <v>0</v>
      </c>
      <c r="E41" s="62">
        <v>120000</v>
      </c>
      <c r="F41" s="62">
        <v>0</v>
      </c>
      <c r="G41" s="62">
        <v>0</v>
      </c>
      <c r="H41" s="62">
        <v>0</v>
      </c>
      <c r="I41" s="62">
        <v>0</v>
      </c>
      <c r="J41" s="66">
        <f>IF(SUM(Table25[[#This Row],[Taxes]:[Infrastructure Improvement Payments]])=0,"",SUM(Table25[[#This Row],[Taxes]:[Infrastructure Improvement Payments]]))</f>
        <v>120000</v>
      </c>
      <c r="K41" s="128"/>
      <c r="L41" s="1"/>
    </row>
    <row r="42" spans="1:12" ht="14.4" x14ac:dyDescent="0.25">
      <c r="A42" s="124" t="s">
        <v>270</v>
      </c>
      <c r="B42" s="60" t="s">
        <v>587</v>
      </c>
      <c r="C42" s="119">
        <v>0</v>
      </c>
      <c r="D42" s="61">
        <v>5370000</v>
      </c>
      <c r="E42" s="62">
        <v>0</v>
      </c>
      <c r="F42" s="62">
        <v>0</v>
      </c>
      <c r="G42" s="62">
        <v>0</v>
      </c>
      <c r="H42" s="62">
        <v>0</v>
      </c>
      <c r="I42" s="62">
        <v>0</v>
      </c>
      <c r="J42" s="66">
        <f>IF(SUM(Table25[[#This Row],[Taxes]:[Infrastructure Improvement Payments]])=0,"",SUM(Table25[[#This Row],[Taxes]:[Infrastructure Improvement Payments]]))</f>
        <v>5370000</v>
      </c>
      <c r="K42" s="128"/>
      <c r="L42" s="1"/>
    </row>
    <row r="43" spans="1:12" ht="14.4" x14ac:dyDescent="0.25">
      <c r="A43" s="124" t="s">
        <v>270</v>
      </c>
      <c r="B43" s="60" t="s">
        <v>588</v>
      </c>
      <c r="C43" s="119">
        <v>0</v>
      </c>
      <c r="D43" s="61">
        <v>80630000</v>
      </c>
      <c r="E43" s="62">
        <v>70000</v>
      </c>
      <c r="F43" s="62">
        <v>0</v>
      </c>
      <c r="G43" s="62">
        <v>0</v>
      </c>
      <c r="H43" s="62">
        <v>0</v>
      </c>
      <c r="I43" s="62">
        <v>0</v>
      </c>
      <c r="J43" s="66">
        <f>IF(SUM(Table25[[#This Row],[Taxes]:[Infrastructure Improvement Payments]])=0,"",SUM(Table25[[#This Row],[Taxes]:[Infrastructure Improvement Payments]]))</f>
        <v>80700000</v>
      </c>
      <c r="K43" s="128"/>
      <c r="L43" s="1"/>
    </row>
    <row r="44" spans="1:12" ht="14.4" x14ac:dyDescent="0.25">
      <c r="A44" s="124" t="s">
        <v>270</v>
      </c>
      <c r="B44" s="60" t="s">
        <v>589</v>
      </c>
      <c r="C44" s="119">
        <v>0</v>
      </c>
      <c r="D44" s="61">
        <v>0</v>
      </c>
      <c r="E44" s="62">
        <v>180000</v>
      </c>
      <c r="F44" s="62">
        <v>0</v>
      </c>
      <c r="G44" s="62">
        <v>0</v>
      </c>
      <c r="H44" s="62">
        <v>0</v>
      </c>
      <c r="I44" s="62">
        <v>0</v>
      </c>
      <c r="J44" s="66">
        <f>IF(SUM(Table25[[#This Row],[Taxes]:[Infrastructure Improvement Payments]])=0,"",SUM(Table25[[#This Row],[Taxes]:[Infrastructure Improvement Payments]]))</f>
        <v>180000</v>
      </c>
      <c r="K44" s="128"/>
      <c r="L44" s="1"/>
    </row>
    <row r="45" spans="1:12" ht="14.4" x14ac:dyDescent="0.25">
      <c r="A45" s="124" t="s">
        <v>270</v>
      </c>
      <c r="B45" s="60" t="s">
        <v>590</v>
      </c>
      <c r="C45" s="119">
        <v>0</v>
      </c>
      <c r="D45" s="61">
        <v>18380000</v>
      </c>
      <c r="E45" s="62">
        <v>0</v>
      </c>
      <c r="F45" s="62">
        <v>0</v>
      </c>
      <c r="G45" s="62">
        <v>0</v>
      </c>
      <c r="H45" s="62">
        <v>0</v>
      </c>
      <c r="I45" s="62">
        <v>0</v>
      </c>
      <c r="J45" s="66">
        <f>IF(SUM(Table25[[#This Row],[Taxes]:[Infrastructure Improvement Payments]])=0,"",SUM(Table25[[#This Row],[Taxes]:[Infrastructure Improvement Payments]]))</f>
        <v>18380000</v>
      </c>
      <c r="K45" s="128"/>
      <c r="L45" s="1"/>
    </row>
    <row r="46" spans="1:12" ht="14.4" x14ac:dyDescent="0.25">
      <c r="A46" s="124" t="s">
        <v>270</v>
      </c>
      <c r="B46" s="60" t="s">
        <v>591</v>
      </c>
      <c r="C46" s="119">
        <v>0</v>
      </c>
      <c r="D46" s="61">
        <v>20000</v>
      </c>
      <c r="E46" s="62">
        <v>0</v>
      </c>
      <c r="F46" s="62">
        <v>0</v>
      </c>
      <c r="G46" s="62">
        <v>0</v>
      </c>
      <c r="H46" s="62">
        <v>0</v>
      </c>
      <c r="I46" s="62">
        <v>0</v>
      </c>
      <c r="J46" s="66">
        <f>IF(SUM(Table25[[#This Row],[Taxes]:[Infrastructure Improvement Payments]])=0,"",SUM(Table25[[#This Row],[Taxes]:[Infrastructure Improvement Payments]]))</f>
        <v>20000</v>
      </c>
      <c r="K46" s="128"/>
      <c r="L46" s="1"/>
    </row>
    <row r="47" spans="1:12" ht="14.4" x14ac:dyDescent="0.25">
      <c r="A47" s="124" t="s">
        <v>270</v>
      </c>
      <c r="B47" s="60" t="s">
        <v>592</v>
      </c>
      <c r="C47" s="119">
        <v>0</v>
      </c>
      <c r="D47" s="61">
        <v>0</v>
      </c>
      <c r="E47" s="62">
        <v>90000</v>
      </c>
      <c r="F47" s="62">
        <v>0</v>
      </c>
      <c r="G47" s="62">
        <v>0</v>
      </c>
      <c r="H47" s="62">
        <v>0</v>
      </c>
      <c r="I47" s="62">
        <v>0</v>
      </c>
      <c r="J47" s="66">
        <f>IF(SUM(Table25[[#This Row],[Taxes]:[Infrastructure Improvement Payments]])=0,"",SUM(Table25[[#This Row],[Taxes]:[Infrastructure Improvement Payments]]))</f>
        <v>90000</v>
      </c>
      <c r="K47" s="128"/>
      <c r="L47" s="1"/>
    </row>
    <row r="48" spans="1:12" ht="14.4" x14ac:dyDescent="0.25">
      <c r="A48" s="124" t="s">
        <v>270</v>
      </c>
      <c r="B48" s="60" t="s">
        <v>593</v>
      </c>
      <c r="C48" s="119">
        <v>0</v>
      </c>
      <c r="D48" s="61">
        <v>-1230000</v>
      </c>
      <c r="E48" s="62">
        <v>0</v>
      </c>
      <c r="F48" s="62">
        <v>0</v>
      </c>
      <c r="G48" s="62">
        <v>0</v>
      </c>
      <c r="H48" s="62">
        <v>0</v>
      </c>
      <c r="I48" s="62">
        <v>0</v>
      </c>
      <c r="J48" s="66">
        <f>IF(SUM(Table25[[#This Row],[Taxes]:[Infrastructure Improvement Payments]])=0,"",SUM(Table25[[#This Row],[Taxes]:[Infrastructure Improvement Payments]]))</f>
        <v>-1230000</v>
      </c>
      <c r="K48" s="128"/>
      <c r="L48" s="1"/>
    </row>
    <row r="49" spans="1:12" ht="14.4" x14ac:dyDescent="0.25">
      <c r="A49" s="124" t="s">
        <v>270</v>
      </c>
      <c r="B49" s="60" t="s">
        <v>606</v>
      </c>
      <c r="C49" s="119">
        <v>0</v>
      </c>
      <c r="D49" s="61">
        <v>0</v>
      </c>
      <c r="E49" s="62">
        <v>1500000</v>
      </c>
      <c r="F49" s="62">
        <v>0</v>
      </c>
      <c r="G49" s="62">
        <v>0</v>
      </c>
      <c r="H49" s="62">
        <v>0</v>
      </c>
      <c r="I49" s="62">
        <v>0</v>
      </c>
      <c r="J49" s="66">
        <f>IF(SUM(Table25[[#This Row],[Taxes]:[Infrastructure Improvement Payments]])=0,"",SUM(Table25[[#This Row],[Taxes]:[Infrastructure Improvement Payments]]))</f>
        <v>1500000</v>
      </c>
      <c r="K49" s="128"/>
      <c r="L49" s="1"/>
    </row>
    <row r="50" spans="1:12" ht="14.4" x14ac:dyDescent="0.25">
      <c r="A50" s="124" t="s">
        <v>93</v>
      </c>
      <c r="B50" s="60" t="s">
        <v>594</v>
      </c>
      <c r="C50" s="119">
        <v>5140000</v>
      </c>
      <c r="D50" s="61">
        <v>0</v>
      </c>
      <c r="E50" s="62">
        <v>0</v>
      </c>
      <c r="F50" s="62">
        <v>7660000</v>
      </c>
      <c r="G50" s="62">
        <v>0</v>
      </c>
      <c r="H50" s="62">
        <v>0</v>
      </c>
      <c r="I50" s="62">
        <v>0</v>
      </c>
      <c r="J50" s="66">
        <f>IF(SUM(Table25[[#This Row],[Taxes]:[Infrastructure Improvement Payments]])=0,"",SUM(Table25[[#This Row],[Taxes]:[Infrastructure Improvement Payments]]))</f>
        <v>12800000</v>
      </c>
      <c r="K50" s="128"/>
      <c r="L50" s="1"/>
    </row>
    <row r="51" spans="1:12" ht="14.4" x14ac:dyDescent="0.25">
      <c r="A51" s="124" t="s">
        <v>135</v>
      </c>
      <c r="B51" s="60" t="s">
        <v>595</v>
      </c>
      <c r="C51" s="119">
        <v>0</v>
      </c>
      <c r="D51" s="61">
        <v>0</v>
      </c>
      <c r="E51" s="62">
        <v>2150000</v>
      </c>
      <c r="F51" s="62">
        <v>0</v>
      </c>
      <c r="G51" s="62">
        <v>0</v>
      </c>
      <c r="H51" s="62">
        <v>0</v>
      </c>
      <c r="I51" s="62">
        <v>0</v>
      </c>
      <c r="J51" s="66">
        <f>IF(SUM(Table25[[#This Row],[Taxes]:[Infrastructure Improvement Payments]])=0,"",SUM(Table25[[#This Row],[Taxes]:[Infrastructure Improvement Payments]]))</f>
        <v>2150000</v>
      </c>
      <c r="K51" s="128"/>
      <c r="L51" s="1"/>
    </row>
    <row r="52" spans="1:12" ht="14.4" x14ac:dyDescent="0.25">
      <c r="A52" s="124" t="s">
        <v>202</v>
      </c>
      <c r="B52" s="60" t="s">
        <v>596</v>
      </c>
      <c r="C52" s="119">
        <v>38910000</v>
      </c>
      <c r="D52" s="61">
        <v>353700000</v>
      </c>
      <c r="E52" s="62">
        <v>6130000</v>
      </c>
      <c r="F52" s="62">
        <v>0</v>
      </c>
      <c r="G52" s="62">
        <v>0</v>
      </c>
      <c r="H52" s="62">
        <v>0</v>
      </c>
      <c r="I52" s="62">
        <v>690000</v>
      </c>
      <c r="J52" s="66">
        <f>IF(SUM(Table25[[#This Row],[Taxes]:[Infrastructure Improvement Payments]])=0,"",SUM(Table25[[#This Row],[Taxes]:[Infrastructure Improvement Payments]]))</f>
        <v>399430000</v>
      </c>
      <c r="K52" s="128"/>
      <c r="L52" s="1"/>
    </row>
    <row r="53" spans="1:12" ht="14.4" x14ac:dyDescent="0.25">
      <c r="A53" s="124" t="s">
        <v>202</v>
      </c>
      <c r="B53" s="60" t="s">
        <v>597</v>
      </c>
      <c r="C53" s="119">
        <v>77980000</v>
      </c>
      <c r="D53" s="61">
        <v>0</v>
      </c>
      <c r="E53" s="62">
        <v>202550000</v>
      </c>
      <c r="F53" s="62">
        <v>0</v>
      </c>
      <c r="G53" s="62">
        <v>0</v>
      </c>
      <c r="H53" s="62">
        <v>0</v>
      </c>
      <c r="I53" s="62">
        <v>0</v>
      </c>
      <c r="J53" s="66">
        <f>IF(SUM(Table25[[#This Row],[Taxes]:[Infrastructure Improvement Payments]])=0,"",SUM(Table25[[#This Row],[Taxes]:[Infrastructure Improvement Payments]]))</f>
        <v>280530000</v>
      </c>
      <c r="K53" s="128"/>
      <c r="L53" s="1"/>
    </row>
    <row r="54" spans="1:12" ht="14.4" x14ac:dyDescent="0.25">
      <c r="A54" s="124" t="s">
        <v>76</v>
      </c>
      <c r="B54" s="60" t="s">
        <v>598</v>
      </c>
      <c r="C54" s="119">
        <v>380000</v>
      </c>
      <c r="D54" s="61">
        <v>0</v>
      </c>
      <c r="E54" s="62">
        <v>690000</v>
      </c>
      <c r="F54" s="62">
        <v>0</v>
      </c>
      <c r="G54" s="62">
        <v>0</v>
      </c>
      <c r="H54" s="62">
        <v>0</v>
      </c>
      <c r="I54" s="62">
        <v>0</v>
      </c>
      <c r="J54" s="66">
        <f>IF(SUM(Table25[[#This Row],[Taxes]:[Infrastructure Improvement Payments]])=0,"",SUM(Table25[[#This Row],[Taxes]:[Infrastructure Improvement Payments]]))</f>
        <v>1070000</v>
      </c>
      <c r="K54" s="128"/>
      <c r="L54" s="1"/>
    </row>
    <row r="55" spans="1:12" ht="14.4" x14ac:dyDescent="0.25">
      <c r="A55" s="124" t="s">
        <v>76</v>
      </c>
      <c r="B55" s="60" t="s">
        <v>599</v>
      </c>
      <c r="C55" s="119">
        <v>0</v>
      </c>
      <c r="D55" s="61">
        <v>10000</v>
      </c>
      <c r="E55" s="62">
        <v>20000</v>
      </c>
      <c r="F55" s="62">
        <v>0</v>
      </c>
      <c r="G55" s="62">
        <v>0</v>
      </c>
      <c r="H55" s="62">
        <v>0</v>
      </c>
      <c r="I55" s="62">
        <v>0</v>
      </c>
      <c r="J55" s="66">
        <f>IF(SUM(Table25[[#This Row],[Taxes]:[Infrastructure Improvement Payments]])=0,"",SUM(Table25[[#This Row],[Taxes]:[Infrastructure Improvement Payments]]))</f>
        <v>30000</v>
      </c>
      <c r="K55" s="128"/>
      <c r="L55" s="1"/>
    </row>
    <row r="56" spans="1:12" ht="14.4" x14ac:dyDescent="0.25">
      <c r="A56" s="124" t="s">
        <v>76</v>
      </c>
      <c r="B56" s="60" t="s">
        <v>600</v>
      </c>
      <c r="C56" s="119">
        <v>0</v>
      </c>
      <c r="D56" s="61">
        <v>0</v>
      </c>
      <c r="E56" s="62">
        <v>400000</v>
      </c>
      <c r="F56" s="62">
        <v>0</v>
      </c>
      <c r="G56" s="62">
        <v>0</v>
      </c>
      <c r="H56" s="62">
        <v>0</v>
      </c>
      <c r="I56" s="62">
        <v>0</v>
      </c>
      <c r="J56" s="66">
        <f>IF(SUM(Table25[[#This Row],[Taxes]:[Infrastructure Improvement Payments]])=0,"",SUM(Table25[[#This Row],[Taxes]:[Infrastructure Improvement Payments]]))</f>
        <v>400000</v>
      </c>
      <c r="K56" s="128"/>
      <c r="L56" s="1"/>
    </row>
    <row r="57" spans="1:12" ht="14.4" x14ac:dyDescent="0.25">
      <c r="A57" s="124" t="s">
        <v>76</v>
      </c>
      <c r="B57" s="60" t="s">
        <v>601</v>
      </c>
      <c r="C57" s="119">
        <v>0</v>
      </c>
      <c r="D57" s="61">
        <v>0</v>
      </c>
      <c r="E57" s="62">
        <v>420000</v>
      </c>
      <c r="F57" s="62">
        <v>0</v>
      </c>
      <c r="G57" s="62">
        <v>0</v>
      </c>
      <c r="H57" s="62">
        <v>0</v>
      </c>
      <c r="I57" s="62">
        <v>0</v>
      </c>
      <c r="J57" s="66">
        <f>IF(SUM(Table25[[#This Row],[Taxes]:[Infrastructure Improvement Payments]])=0,"",SUM(Table25[[#This Row],[Taxes]:[Infrastructure Improvement Payments]]))</f>
        <v>420000</v>
      </c>
      <c r="K57" s="128"/>
      <c r="L57" s="1"/>
    </row>
    <row r="58" spans="1:12" ht="14.4" x14ac:dyDescent="0.25">
      <c r="A58" s="124" t="s">
        <v>76</v>
      </c>
      <c r="B58" s="60" t="s">
        <v>602</v>
      </c>
      <c r="C58" s="119">
        <v>2730000</v>
      </c>
      <c r="D58" s="61">
        <v>0</v>
      </c>
      <c r="E58" s="62">
        <v>9390000</v>
      </c>
      <c r="F58" s="62">
        <v>0</v>
      </c>
      <c r="G58" s="62">
        <v>0</v>
      </c>
      <c r="H58" s="62">
        <v>0</v>
      </c>
      <c r="I58" s="62">
        <v>0</v>
      </c>
      <c r="J58" s="66">
        <f>IF(SUM(Table25[[#This Row],[Taxes]:[Infrastructure Improvement Payments]])=0,"",SUM(Table25[[#This Row],[Taxes]:[Infrastructure Improvement Payments]]))</f>
        <v>12120000</v>
      </c>
      <c r="K58" s="128"/>
      <c r="L58" s="1"/>
    </row>
    <row r="59" spans="1:12" ht="14.4" x14ac:dyDescent="0.25">
      <c r="A59" s="124" t="s">
        <v>76</v>
      </c>
      <c r="B59" s="60" t="s">
        <v>603</v>
      </c>
      <c r="C59" s="119">
        <v>0</v>
      </c>
      <c r="D59" s="61">
        <v>0</v>
      </c>
      <c r="E59" s="62">
        <v>1000000</v>
      </c>
      <c r="F59" s="62">
        <v>0</v>
      </c>
      <c r="G59" s="62">
        <v>0</v>
      </c>
      <c r="H59" s="62">
        <v>0</v>
      </c>
      <c r="I59" s="62">
        <v>0</v>
      </c>
      <c r="J59" s="66">
        <f>IF(SUM(Table25[[#This Row],[Taxes]:[Infrastructure Improvement Payments]])=0,"",SUM(Table25[[#This Row],[Taxes]:[Infrastructure Improvement Payments]]))</f>
        <v>1000000</v>
      </c>
      <c r="K59" s="128"/>
      <c r="L59" s="1"/>
    </row>
    <row r="60" spans="1:12" ht="14.4" x14ac:dyDescent="0.25">
      <c r="A60" s="124" t="s">
        <v>76</v>
      </c>
      <c r="B60" s="60" t="s">
        <v>604</v>
      </c>
      <c r="C60" s="119">
        <v>0</v>
      </c>
      <c r="D60" s="61">
        <v>0</v>
      </c>
      <c r="E60" s="62">
        <v>90000</v>
      </c>
      <c r="F60" s="62">
        <v>0</v>
      </c>
      <c r="G60" s="62">
        <v>0</v>
      </c>
      <c r="H60" s="62">
        <v>0</v>
      </c>
      <c r="I60" s="62">
        <v>0</v>
      </c>
      <c r="J60" s="66">
        <f>IF(SUM(Table25[[#This Row],[Taxes]:[Infrastructure Improvement Payments]])=0,"",SUM(Table25[[#This Row],[Taxes]:[Infrastructure Improvement Payments]]))</f>
        <v>90000</v>
      </c>
      <c r="K60" s="128"/>
      <c r="L60" s="1"/>
    </row>
    <row r="61" spans="1:12" ht="14.4" x14ac:dyDescent="0.25">
      <c r="A61" s="124" t="s">
        <v>76</v>
      </c>
      <c r="B61" s="60" t="s">
        <v>605</v>
      </c>
      <c r="C61" s="119">
        <v>63170000</v>
      </c>
      <c r="D61" s="61">
        <v>103450000</v>
      </c>
      <c r="E61" s="62">
        <v>26170000</v>
      </c>
      <c r="F61" s="62">
        <v>0</v>
      </c>
      <c r="G61" s="62">
        <v>0</v>
      </c>
      <c r="H61" s="62">
        <v>0</v>
      </c>
      <c r="I61" s="62">
        <v>0</v>
      </c>
      <c r="J61" s="66">
        <f>IF(SUM(Table25[[#This Row],[Taxes]:[Infrastructure Improvement Payments]])=0,"",SUM(Table25[[#This Row],[Taxes]:[Infrastructure Improvement Payments]]))</f>
        <v>192790000</v>
      </c>
      <c r="K61" s="128"/>
      <c r="L61" s="1"/>
    </row>
    <row r="62" spans="1:12" ht="14.4" x14ac:dyDescent="0.25">
      <c r="A62" s="124" t="s">
        <v>76</v>
      </c>
      <c r="B62" s="60" t="s">
        <v>606</v>
      </c>
      <c r="C62" s="119">
        <v>190000</v>
      </c>
      <c r="D62" s="61">
        <v>0</v>
      </c>
      <c r="E62" s="62">
        <v>1880000</v>
      </c>
      <c r="F62" s="62">
        <v>0</v>
      </c>
      <c r="G62" s="62">
        <v>0</v>
      </c>
      <c r="H62" s="62">
        <v>0</v>
      </c>
      <c r="I62" s="62">
        <v>0</v>
      </c>
      <c r="J62" s="66">
        <f>IF(SUM(Table25[[#This Row],[Taxes]:[Infrastructure Improvement Payments]])=0,"",SUM(Table25[[#This Row],[Taxes]:[Infrastructure Improvement Payments]]))</f>
        <v>2070000</v>
      </c>
      <c r="K62" s="128"/>
      <c r="L62" s="1"/>
    </row>
    <row r="63" spans="1:12" ht="14.4" x14ac:dyDescent="0.25">
      <c r="A63" s="124" t="s">
        <v>76</v>
      </c>
      <c r="B63" s="60" t="s">
        <v>607</v>
      </c>
      <c r="C63" s="119">
        <v>0</v>
      </c>
      <c r="D63" s="61">
        <v>0</v>
      </c>
      <c r="E63" s="62">
        <v>1300000</v>
      </c>
      <c r="F63" s="62">
        <v>0</v>
      </c>
      <c r="G63" s="62">
        <v>0</v>
      </c>
      <c r="H63" s="62">
        <v>0</v>
      </c>
      <c r="I63" s="62">
        <v>0</v>
      </c>
      <c r="J63" s="66">
        <f>IF(SUM(Table25[[#This Row],[Taxes]:[Infrastructure Improvement Payments]])=0,"",SUM(Table25[[#This Row],[Taxes]:[Infrastructure Improvement Payments]]))</f>
        <v>1300000</v>
      </c>
      <c r="K63" s="128"/>
      <c r="L63" s="1"/>
    </row>
    <row r="64" spans="1:12" ht="14.4" x14ac:dyDescent="0.25">
      <c r="A64" s="124" t="s">
        <v>76</v>
      </c>
      <c r="B64" s="60" t="s">
        <v>608</v>
      </c>
      <c r="C64" s="119">
        <v>0</v>
      </c>
      <c r="D64" s="61">
        <v>0</v>
      </c>
      <c r="E64" s="62">
        <v>730000</v>
      </c>
      <c r="F64" s="62">
        <v>0</v>
      </c>
      <c r="G64" s="62">
        <v>0</v>
      </c>
      <c r="H64" s="62">
        <v>0</v>
      </c>
      <c r="I64" s="62">
        <v>0</v>
      </c>
      <c r="J64" s="66">
        <f>IF(SUM(Table25[[#This Row],[Taxes]:[Infrastructure Improvement Payments]])=0,"",SUM(Table25[[#This Row],[Taxes]:[Infrastructure Improvement Payments]]))</f>
        <v>730000</v>
      </c>
      <c r="K64" s="128"/>
      <c r="L64" s="1"/>
    </row>
    <row r="65" spans="1:12" ht="14.4" x14ac:dyDescent="0.25">
      <c r="A65" s="124" t="s">
        <v>76</v>
      </c>
      <c r="B65" s="60" t="s">
        <v>609</v>
      </c>
      <c r="C65" s="119">
        <v>0</v>
      </c>
      <c r="D65" s="61">
        <v>0</v>
      </c>
      <c r="E65" s="62">
        <v>250000</v>
      </c>
      <c r="F65" s="62">
        <v>0</v>
      </c>
      <c r="G65" s="62">
        <v>0</v>
      </c>
      <c r="H65" s="62">
        <v>0</v>
      </c>
      <c r="I65" s="62">
        <v>0</v>
      </c>
      <c r="J65" s="66">
        <f>IF(SUM(Table25[[#This Row],[Taxes]:[Infrastructure Improvement Payments]])=0,"",SUM(Table25[[#This Row],[Taxes]:[Infrastructure Improvement Payments]]))</f>
        <v>250000</v>
      </c>
      <c r="K65" s="128"/>
      <c r="L65" s="1"/>
    </row>
    <row r="66" spans="1:12" ht="27.6" x14ac:dyDescent="0.25">
      <c r="A66" s="124" t="s">
        <v>118</v>
      </c>
      <c r="B66" s="60" t="s">
        <v>610</v>
      </c>
      <c r="C66" s="119">
        <v>0</v>
      </c>
      <c r="D66" s="61">
        <v>0</v>
      </c>
      <c r="E66" s="62">
        <v>120000</v>
      </c>
      <c r="F66" s="62">
        <v>0</v>
      </c>
      <c r="G66" s="62">
        <v>0</v>
      </c>
      <c r="H66" s="62">
        <v>0</v>
      </c>
      <c r="I66" s="62">
        <v>0</v>
      </c>
      <c r="J66" s="66">
        <f>IF(SUM(Table25[[#This Row],[Taxes]:[Infrastructure Improvement Payments]])=0,"",SUM(Table25[[#This Row],[Taxes]:[Infrastructure Improvement Payments]]))</f>
        <v>120000</v>
      </c>
      <c r="K66" s="128"/>
      <c r="L66" s="1"/>
    </row>
    <row r="67" spans="1:12" ht="27.6" x14ac:dyDescent="0.25">
      <c r="A67" s="124" t="s">
        <v>118</v>
      </c>
      <c r="B67" s="60" t="s">
        <v>611</v>
      </c>
      <c r="C67" s="119">
        <v>0</v>
      </c>
      <c r="D67" s="61">
        <v>0</v>
      </c>
      <c r="E67" s="62">
        <v>25880000</v>
      </c>
      <c r="F67" s="62">
        <v>0</v>
      </c>
      <c r="G67" s="62">
        <v>0</v>
      </c>
      <c r="H67" s="62">
        <v>0</v>
      </c>
      <c r="I67" s="62">
        <v>0</v>
      </c>
      <c r="J67" s="66">
        <f>IF(SUM(Table25[[#This Row],[Taxes]:[Infrastructure Improvement Payments]])=0,"",SUM(Table25[[#This Row],[Taxes]:[Infrastructure Improvement Payments]]))</f>
        <v>25880000</v>
      </c>
      <c r="K67" s="128"/>
      <c r="L67" s="1"/>
    </row>
    <row r="68" spans="1:12" ht="27.6" x14ac:dyDescent="0.25">
      <c r="A68" s="124" t="s">
        <v>118</v>
      </c>
      <c r="B68" s="60" t="s">
        <v>612</v>
      </c>
      <c r="C68" s="119">
        <v>0</v>
      </c>
      <c r="D68" s="61">
        <v>0</v>
      </c>
      <c r="E68" s="62">
        <v>200000</v>
      </c>
      <c r="F68" s="62">
        <v>0</v>
      </c>
      <c r="G68" s="62">
        <v>0</v>
      </c>
      <c r="H68" s="62">
        <v>0</v>
      </c>
      <c r="I68" s="62">
        <v>0</v>
      </c>
      <c r="J68" s="66">
        <f>IF(SUM(Table25[[#This Row],[Taxes]:[Infrastructure Improvement Payments]])=0,"",SUM(Table25[[#This Row],[Taxes]:[Infrastructure Improvement Payments]]))</f>
        <v>200000</v>
      </c>
      <c r="K68" s="128"/>
      <c r="L68" s="1"/>
    </row>
    <row r="69" spans="1:12" ht="27.6" x14ac:dyDescent="0.25">
      <c r="A69" s="124" t="s">
        <v>118</v>
      </c>
      <c r="B69" s="60" t="s">
        <v>613</v>
      </c>
      <c r="C69" s="119">
        <v>0</v>
      </c>
      <c r="D69" s="61">
        <v>0</v>
      </c>
      <c r="E69" s="62">
        <v>24920000</v>
      </c>
      <c r="F69" s="62">
        <v>0</v>
      </c>
      <c r="G69" s="62">
        <v>0</v>
      </c>
      <c r="H69" s="62">
        <v>0</v>
      </c>
      <c r="I69" s="62">
        <v>0</v>
      </c>
      <c r="J69" s="66">
        <f>IF(SUM(Table25[[#This Row],[Taxes]:[Infrastructure Improvement Payments]])=0,"",SUM(Table25[[#This Row],[Taxes]:[Infrastructure Improvement Payments]]))</f>
        <v>24920000</v>
      </c>
      <c r="K69" s="128"/>
      <c r="L69" s="1"/>
    </row>
    <row r="70" spans="1:12" ht="27.6" x14ac:dyDescent="0.25">
      <c r="A70" s="124" t="s">
        <v>118</v>
      </c>
      <c r="B70" s="60" t="s">
        <v>614</v>
      </c>
      <c r="C70" s="119">
        <v>0</v>
      </c>
      <c r="D70" s="61">
        <v>0</v>
      </c>
      <c r="E70" s="62">
        <v>12430000</v>
      </c>
      <c r="F70" s="62">
        <v>0</v>
      </c>
      <c r="G70" s="62">
        <v>0</v>
      </c>
      <c r="H70" s="62">
        <v>0</v>
      </c>
      <c r="I70" s="62">
        <v>0</v>
      </c>
      <c r="J70" s="66">
        <f>IF(SUM(Table25[[#This Row],[Taxes]:[Infrastructure Improvement Payments]])=0,"",SUM(Table25[[#This Row],[Taxes]:[Infrastructure Improvement Payments]]))</f>
        <v>12430000</v>
      </c>
      <c r="K70" s="128"/>
      <c r="L70" s="1"/>
    </row>
    <row r="71" spans="1:12" ht="27.6" x14ac:dyDescent="0.25">
      <c r="A71" s="124" t="s">
        <v>118</v>
      </c>
      <c r="B71" s="60" t="s">
        <v>615</v>
      </c>
      <c r="C71" s="119">
        <v>0</v>
      </c>
      <c r="D71" s="61">
        <v>0</v>
      </c>
      <c r="E71" s="62">
        <v>3370000</v>
      </c>
      <c r="F71" s="62">
        <v>0</v>
      </c>
      <c r="G71" s="62">
        <v>0</v>
      </c>
      <c r="H71" s="62">
        <v>0</v>
      </c>
      <c r="I71" s="62">
        <v>0</v>
      </c>
      <c r="J71" s="66">
        <f>IF(SUM(Table25[[#This Row],[Taxes]:[Infrastructure Improvement Payments]])=0,"",SUM(Table25[[#This Row],[Taxes]:[Infrastructure Improvement Payments]]))</f>
        <v>3370000</v>
      </c>
      <c r="K71" s="128"/>
      <c r="L71" s="1"/>
    </row>
    <row r="72" spans="1:12" ht="27.6" x14ac:dyDescent="0.25">
      <c r="A72" s="124" t="s">
        <v>118</v>
      </c>
      <c r="B72" s="60" t="s">
        <v>616</v>
      </c>
      <c r="C72" s="119">
        <v>4065820000</v>
      </c>
      <c r="D72" s="61">
        <v>0</v>
      </c>
      <c r="E72" s="62">
        <v>0</v>
      </c>
      <c r="F72" s="62">
        <v>0</v>
      </c>
      <c r="G72" s="62">
        <v>0</v>
      </c>
      <c r="H72" s="62">
        <v>0</v>
      </c>
      <c r="I72" s="62">
        <v>0</v>
      </c>
      <c r="J72" s="66">
        <f>IF(SUM(Table25[[#This Row],[Taxes]:[Infrastructure Improvement Payments]])=0,"",SUM(Table25[[#This Row],[Taxes]:[Infrastructure Improvement Payments]]))</f>
        <v>4065820000</v>
      </c>
      <c r="K72" s="128"/>
      <c r="L72" s="1"/>
    </row>
    <row r="73" spans="1:12" ht="27.6" x14ac:dyDescent="0.25">
      <c r="A73" s="124" t="s">
        <v>118</v>
      </c>
      <c r="B73" s="60" t="s">
        <v>617</v>
      </c>
      <c r="C73" s="119">
        <v>0</v>
      </c>
      <c r="D73" s="61">
        <v>0</v>
      </c>
      <c r="E73" s="62">
        <v>140000</v>
      </c>
      <c r="F73" s="62">
        <v>0</v>
      </c>
      <c r="G73" s="62">
        <v>0</v>
      </c>
      <c r="H73" s="62">
        <v>0</v>
      </c>
      <c r="I73" s="62">
        <v>0</v>
      </c>
      <c r="J73" s="66">
        <f>IF(SUM(Table25[[#This Row],[Taxes]:[Infrastructure Improvement Payments]])=0,"",SUM(Table25[[#This Row],[Taxes]:[Infrastructure Improvement Payments]]))</f>
        <v>140000</v>
      </c>
      <c r="K73" s="128"/>
      <c r="L73" s="1"/>
    </row>
    <row r="74" spans="1:12" ht="27.6" x14ac:dyDescent="0.25">
      <c r="A74" s="124" t="s">
        <v>118</v>
      </c>
      <c r="B74" s="60" t="s">
        <v>618</v>
      </c>
      <c r="C74" s="119">
        <v>0</v>
      </c>
      <c r="D74" s="61">
        <v>0</v>
      </c>
      <c r="E74" s="62">
        <v>1690000</v>
      </c>
      <c r="F74" s="62">
        <v>0</v>
      </c>
      <c r="G74" s="62">
        <v>0</v>
      </c>
      <c r="H74" s="62">
        <v>0</v>
      </c>
      <c r="I74" s="62">
        <v>0</v>
      </c>
      <c r="J74" s="66">
        <f>IF(SUM(Table25[[#This Row],[Taxes]:[Infrastructure Improvement Payments]])=0,"",SUM(Table25[[#This Row],[Taxes]:[Infrastructure Improvement Payments]]))</f>
        <v>1690000</v>
      </c>
      <c r="K74" s="128"/>
      <c r="L74" s="1"/>
    </row>
    <row r="75" spans="1:12" ht="14.4" x14ac:dyDescent="0.25">
      <c r="A75" s="124" t="s">
        <v>143</v>
      </c>
      <c r="B75" s="60" t="s">
        <v>613</v>
      </c>
      <c r="C75" s="119">
        <v>0</v>
      </c>
      <c r="D75" s="61">
        <v>0</v>
      </c>
      <c r="E75" s="62">
        <v>1920000</v>
      </c>
      <c r="F75" s="62">
        <v>0</v>
      </c>
      <c r="G75" s="62">
        <v>0</v>
      </c>
      <c r="H75" s="62">
        <v>0</v>
      </c>
      <c r="I75" s="62">
        <v>0</v>
      </c>
      <c r="J75" s="66">
        <f>IF(SUM(Table25[[#This Row],[Taxes]:[Infrastructure Improvement Payments]])=0,"",SUM(Table25[[#This Row],[Taxes]:[Infrastructure Improvement Payments]]))</f>
        <v>1920000</v>
      </c>
      <c r="K75" s="128"/>
      <c r="L75" s="1"/>
    </row>
    <row r="76" spans="1:12" ht="14.4" x14ac:dyDescent="0.25">
      <c r="A76" s="124" t="s">
        <v>243</v>
      </c>
      <c r="B76" s="60" t="s">
        <v>613</v>
      </c>
      <c r="C76" s="119">
        <v>0</v>
      </c>
      <c r="D76" s="61">
        <v>0</v>
      </c>
      <c r="E76" s="62">
        <v>5250000</v>
      </c>
      <c r="F76" s="62">
        <v>0</v>
      </c>
      <c r="G76" s="62">
        <v>0</v>
      </c>
      <c r="H76" s="62">
        <v>0</v>
      </c>
      <c r="I76" s="62">
        <v>0</v>
      </c>
      <c r="J76" s="66">
        <f>IF(SUM(Table25[[#This Row],[Taxes]:[Infrastructure Improvement Payments]])=0,"",SUM(Table25[[#This Row],[Taxes]:[Infrastructure Improvement Payments]]))</f>
        <v>5250000</v>
      </c>
      <c r="K76" s="128"/>
      <c r="L76" s="1"/>
    </row>
    <row r="77" spans="1:12" ht="14.4" x14ac:dyDescent="0.25">
      <c r="A77" s="124" t="s">
        <v>123</v>
      </c>
      <c r="B77" s="60" t="s">
        <v>613</v>
      </c>
      <c r="C77" s="119">
        <v>0</v>
      </c>
      <c r="D77" s="61">
        <v>0</v>
      </c>
      <c r="E77" s="62">
        <v>70000</v>
      </c>
      <c r="F77" s="62">
        <v>0</v>
      </c>
      <c r="G77" s="62">
        <v>0</v>
      </c>
      <c r="H77" s="62">
        <v>0</v>
      </c>
      <c r="I77" s="62">
        <v>0</v>
      </c>
      <c r="J77" s="66">
        <f>IF(SUM(Table25[[#This Row],[Taxes]:[Infrastructure Improvement Payments]])=0,"",SUM(Table25[[#This Row],[Taxes]:[Infrastructure Improvement Payments]]))</f>
        <v>70000</v>
      </c>
      <c r="K77" s="132"/>
      <c r="L77" s="1"/>
    </row>
    <row r="78" spans="1:12" ht="14.4" x14ac:dyDescent="0.25">
      <c r="A78" s="124"/>
      <c r="B78" s="60"/>
      <c r="C78" s="119"/>
      <c r="D78" s="61"/>
      <c r="E78" s="62"/>
      <c r="F78" s="62"/>
      <c r="G78" s="62"/>
      <c r="H78" s="62"/>
      <c r="I78" s="62"/>
      <c r="J78" s="66"/>
      <c r="K78" s="128"/>
      <c r="L78" s="1"/>
    </row>
    <row r="79" spans="1:12" ht="14.4" x14ac:dyDescent="0.25">
      <c r="A79" s="124"/>
      <c r="B79" s="60" t="s">
        <v>619</v>
      </c>
      <c r="C79" s="119">
        <f>SUBTOTAL(109,C10:C78)</f>
        <v>25447340000</v>
      </c>
      <c r="D79" s="119">
        <f t="shared" ref="D79:I79" si="0">SUBTOTAL(109,D10:D78)</f>
        <v>1443610000</v>
      </c>
      <c r="E79" s="119">
        <f t="shared" si="0"/>
        <v>434560000</v>
      </c>
      <c r="F79" s="119">
        <f t="shared" si="0"/>
        <v>1209690000</v>
      </c>
      <c r="G79" s="119">
        <f t="shared" si="0"/>
        <v>264290000</v>
      </c>
      <c r="H79" s="119">
        <f t="shared" si="0"/>
        <v>0</v>
      </c>
      <c r="I79" s="119">
        <f t="shared" si="0"/>
        <v>690000</v>
      </c>
      <c r="J79" s="66">
        <f>IF(SUM(Table25[[#This Row],[Taxes]:[Infrastructure Improvement Payments]])=0,"",SUM(Table25[[#This Row],[Taxes]:[Infrastructure Improvement Payments]]))</f>
        <v>28800180000</v>
      </c>
      <c r="K79" s="128"/>
      <c r="L79" s="1"/>
    </row>
    <row r="80" spans="1:12" ht="14.4" x14ac:dyDescent="0.25">
      <c r="A80" s="124"/>
      <c r="B80" s="60"/>
      <c r="C80" s="119"/>
      <c r="D80" s="61"/>
      <c r="E80" s="62"/>
      <c r="F80" s="62"/>
      <c r="G80" s="62"/>
      <c r="H80" s="62"/>
      <c r="I80" s="62"/>
      <c r="J80" s="125"/>
      <c r="K80" s="128"/>
      <c r="L80" s="1"/>
    </row>
    <row r="81" spans="1:28" ht="70.5" customHeight="1" thickBot="1" x14ac:dyDescent="0.3">
      <c r="A81" s="106" t="s">
        <v>458</v>
      </c>
      <c r="B81" s="178" t="s">
        <v>621</v>
      </c>
      <c r="C81" s="179"/>
      <c r="D81" s="179"/>
      <c r="E81" s="179"/>
      <c r="F81" s="179"/>
      <c r="G81" s="179"/>
      <c r="H81" s="179"/>
      <c r="I81" s="179"/>
      <c r="J81" s="179"/>
      <c r="K81" s="180"/>
      <c r="L81" s="1"/>
      <c r="AB81" s="32" t="s">
        <v>61</v>
      </c>
    </row>
    <row r="82" spans="1:28" ht="15.6" x14ac:dyDescent="0.25">
      <c r="A82" s="175" t="s">
        <v>483</v>
      </c>
      <c r="B82" s="175"/>
      <c r="C82" s="175"/>
      <c r="D82" s="175"/>
      <c r="E82" s="175"/>
      <c r="F82" s="175"/>
      <c r="G82" s="175"/>
      <c r="H82" s="175"/>
      <c r="I82" s="175"/>
      <c r="J82" s="175"/>
      <c r="K82" s="175"/>
      <c r="AB82" s="32" t="s">
        <v>62</v>
      </c>
    </row>
    <row r="83" spans="1:28" ht="15.6" x14ac:dyDescent="0.25">
      <c r="A83" s="177" t="s">
        <v>464</v>
      </c>
      <c r="B83" s="177"/>
      <c r="C83" s="177"/>
      <c r="D83" s="177"/>
      <c r="E83" s="177"/>
      <c r="F83" s="177"/>
      <c r="G83" s="177"/>
      <c r="H83" s="177"/>
      <c r="I83" s="177"/>
      <c r="J83" s="177"/>
      <c r="K83" s="177"/>
      <c r="AB83" s="32" t="s">
        <v>86</v>
      </c>
    </row>
    <row r="84" spans="1:28" ht="15" customHeight="1" x14ac:dyDescent="0.25">
      <c r="A84" s="176" t="s">
        <v>471</v>
      </c>
      <c r="B84" s="176"/>
      <c r="C84" s="176"/>
      <c r="D84" s="176"/>
      <c r="E84" s="176"/>
      <c r="F84" s="176"/>
      <c r="G84" s="176"/>
      <c r="H84" s="176"/>
      <c r="I84" s="176"/>
      <c r="J84" s="176"/>
      <c r="K84" s="176"/>
      <c r="AB84" s="32" t="s">
        <v>64</v>
      </c>
    </row>
    <row r="85" spans="1:28" x14ac:dyDescent="0.3">
      <c r="AB85" s="32" t="s">
        <v>65</v>
      </c>
    </row>
    <row r="86" spans="1:28" x14ac:dyDescent="0.3">
      <c r="AB86" s="32" t="s">
        <v>66</v>
      </c>
    </row>
    <row r="87" spans="1:28" ht="14.4" x14ac:dyDescent="0.25">
      <c r="C87" s="120"/>
      <c r="D87" s="120"/>
      <c r="E87" s="120"/>
      <c r="F87" s="120"/>
      <c r="G87" s="120"/>
      <c r="H87" s="120"/>
      <c r="I87" s="120"/>
    </row>
    <row r="88" spans="1:28" x14ac:dyDescent="0.3">
      <c r="AB88" s="32" t="s">
        <v>68</v>
      </c>
    </row>
    <row r="89" spans="1:28" x14ac:dyDescent="0.3">
      <c r="AB89" s="32" t="s">
        <v>69</v>
      </c>
    </row>
    <row r="90" spans="1:28" x14ac:dyDescent="0.3">
      <c r="AB90" s="32" t="s">
        <v>70</v>
      </c>
    </row>
    <row r="91" spans="1:28" x14ac:dyDescent="0.3">
      <c r="AB91" s="32" t="s">
        <v>71</v>
      </c>
    </row>
    <row r="92" spans="1:28" x14ac:dyDescent="0.3">
      <c r="AB92" s="32" t="s">
        <v>72</v>
      </c>
    </row>
    <row r="93" spans="1:28" x14ac:dyDescent="0.3">
      <c r="AB93" s="32" t="s">
        <v>73</v>
      </c>
    </row>
    <row r="94" spans="1:28" x14ac:dyDescent="0.3">
      <c r="AB94" s="32" t="s">
        <v>77</v>
      </c>
    </row>
    <row r="95" spans="1:28" x14ac:dyDescent="0.3">
      <c r="AB95" s="32" t="s">
        <v>74</v>
      </c>
    </row>
    <row r="96" spans="1:28" x14ac:dyDescent="0.3">
      <c r="AB96" s="32" t="s">
        <v>75</v>
      </c>
    </row>
    <row r="97" spans="28:28" x14ac:dyDescent="0.3">
      <c r="AB97" s="32" t="s">
        <v>78</v>
      </c>
    </row>
    <row r="98" spans="28:28" x14ac:dyDescent="0.3">
      <c r="AB98" s="32" t="s">
        <v>79</v>
      </c>
    </row>
    <row r="99" spans="28:28" x14ac:dyDescent="0.3">
      <c r="AB99" s="32" t="s">
        <v>58</v>
      </c>
    </row>
    <row r="100" spans="28:28" x14ac:dyDescent="0.3">
      <c r="AB100" s="32" t="s">
        <v>80</v>
      </c>
    </row>
    <row r="101" spans="28:28" x14ac:dyDescent="0.3">
      <c r="AB101" s="32" t="s">
        <v>81</v>
      </c>
    </row>
    <row r="102" spans="28:28" x14ac:dyDescent="0.3">
      <c r="AB102" s="32" t="s">
        <v>82</v>
      </c>
    </row>
    <row r="103" spans="28:28" x14ac:dyDescent="0.3">
      <c r="AB103" s="32" t="s">
        <v>87</v>
      </c>
    </row>
    <row r="104" spans="28:28" x14ac:dyDescent="0.3">
      <c r="AB104" s="32" t="s">
        <v>93</v>
      </c>
    </row>
    <row r="105" spans="28:28" x14ac:dyDescent="0.3">
      <c r="AB105" s="32" t="s">
        <v>158</v>
      </c>
    </row>
    <row r="106" spans="28:28" x14ac:dyDescent="0.3">
      <c r="AB106" s="32" t="s">
        <v>89</v>
      </c>
    </row>
    <row r="107" spans="28:28" x14ac:dyDescent="0.3">
      <c r="AB107" s="32" t="s">
        <v>88</v>
      </c>
    </row>
    <row r="108" spans="28:28" x14ac:dyDescent="0.3">
      <c r="AB108" s="32" t="s">
        <v>92</v>
      </c>
    </row>
    <row r="109" spans="28:28" x14ac:dyDescent="0.3">
      <c r="AB109" s="32" t="s">
        <v>94</v>
      </c>
    </row>
    <row r="110" spans="28:28" x14ac:dyDescent="0.3">
      <c r="AB110" s="32" t="s">
        <v>91</v>
      </c>
    </row>
    <row r="111" spans="28:28" x14ac:dyDescent="0.3">
      <c r="AB111" s="32" t="s">
        <v>139</v>
      </c>
    </row>
    <row r="112" spans="28:28" x14ac:dyDescent="0.3">
      <c r="AB112" s="32" t="s">
        <v>95</v>
      </c>
    </row>
    <row r="113" spans="28:28" x14ac:dyDescent="0.3">
      <c r="AB113" s="32" t="s">
        <v>96</v>
      </c>
    </row>
    <row r="114" spans="28:28" x14ac:dyDescent="0.3">
      <c r="AB114" s="32" t="s">
        <v>97</v>
      </c>
    </row>
    <row r="115" spans="28:28" x14ac:dyDescent="0.3">
      <c r="AB115" s="32" t="s">
        <v>98</v>
      </c>
    </row>
    <row r="116" spans="28:28" x14ac:dyDescent="0.3">
      <c r="AB116" s="32" t="s">
        <v>101</v>
      </c>
    </row>
    <row r="117" spans="28:28" x14ac:dyDescent="0.3">
      <c r="AB117" s="32" t="s">
        <v>100</v>
      </c>
    </row>
    <row r="118" spans="28:28" x14ac:dyDescent="0.3">
      <c r="AB118" s="32" t="s">
        <v>102</v>
      </c>
    </row>
    <row r="119" spans="28:28" x14ac:dyDescent="0.3">
      <c r="AB119" s="32" t="s">
        <v>103</v>
      </c>
    </row>
    <row r="120" spans="28:28" x14ac:dyDescent="0.3">
      <c r="AB120" s="32" t="s">
        <v>104</v>
      </c>
    </row>
    <row r="121" spans="28:28" x14ac:dyDescent="0.3">
      <c r="AB121" s="32" t="s">
        <v>106</v>
      </c>
    </row>
    <row r="122" spans="28:28" x14ac:dyDescent="0.3">
      <c r="AB122" s="32" t="s">
        <v>248</v>
      </c>
    </row>
    <row r="123" spans="28:28" x14ac:dyDescent="0.3">
      <c r="AB123" s="32" t="s">
        <v>129</v>
      </c>
    </row>
    <row r="124" spans="28:28" x14ac:dyDescent="0.3">
      <c r="AB124" s="32" t="s">
        <v>108</v>
      </c>
    </row>
    <row r="125" spans="28:28" x14ac:dyDescent="0.3">
      <c r="AB125" s="32" t="s">
        <v>105</v>
      </c>
    </row>
    <row r="126" spans="28:28" x14ac:dyDescent="0.3">
      <c r="AB126" s="32" t="s">
        <v>110</v>
      </c>
    </row>
    <row r="127" spans="28:28" x14ac:dyDescent="0.3">
      <c r="AB127" s="32" t="s">
        <v>113</v>
      </c>
    </row>
    <row r="128" spans="28:28" x14ac:dyDescent="0.3">
      <c r="AB128" s="32" t="s">
        <v>115</v>
      </c>
    </row>
    <row r="129" spans="28:28" x14ac:dyDescent="0.3">
      <c r="AB129" s="32" t="s">
        <v>112</v>
      </c>
    </row>
    <row r="130" spans="28:28" x14ac:dyDescent="0.3">
      <c r="AB130" s="32" t="s">
        <v>111</v>
      </c>
    </row>
    <row r="131" spans="28:28" x14ac:dyDescent="0.3">
      <c r="AB131" s="32" t="s">
        <v>116</v>
      </c>
    </row>
    <row r="132" spans="28:28" x14ac:dyDescent="0.3">
      <c r="AB132" s="32" t="s">
        <v>121</v>
      </c>
    </row>
    <row r="133" spans="28:28" x14ac:dyDescent="0.3">
      <c r="AB133" s="32" t="s">
        <v>213</v>
      </c>
    </row>
    <row r="134" spans="28:28" x14ac:dyDescent="0.3">
      <c r="AB134" s="32" t="s">
        <v>253</v>
      </c>
    </row>
    <row r="135" spans="28:28" x14ac:dyDescent="0.3">
      <c r="AB135" s="32" t="s">
        <v>117</v>
      </c>
    </row>
    <row r="136" spans="28:28" x14ac:dyDescent="0.3">
      <c r="AB136" s="32" t="s">
        <v>126</v>
      </c>
    </row>
    <row r="137" spans="28:28" x14ac:dyDescent="0.3">
      <c r="AB137" s="32" t="s">
        <v>120</v>
      </c>
    </row>
    <row r="138" spans="28:28" x14ac:dyDescent="0.3">
      <c r="AB138" s="32" t="s">
        <v>99</v>
      </c>
    </row>
    <row r="139" spans="28:28" x14ac:dyDescent="0.3">
      <c r="AB139" s="32" t="s">
        <v>123</v>
      </c>
    </row>
    <row r="140" spans="28:28" x14ac:dyDescent="0.3">
      <c r="AB140" s="32" t="s">
        <v>124</v>
      </c>
    </row>
    <row r="141" spans="28:28" x14ac:dyDescent="0.3">
      <c r="AB141" s="32" t="s">
        <v>130</v>
      </c>
    </row>
    <row r="142" spans="28:28" x14ac:dyDescent="0.3">
      <c r="AB142" s="32" t="s">
        <v>125</v>
      </c>
    </row>
    <row r="143" spans="28:28" x14ac:dyDescent="0.3">
      <c r="AB143" s="32" t="s">
        <v>119</v>
      </c>
    </row>
    <row r="144" spans="28:28" x14ac:dyDescent="0.3">
      <c r="AB144" s="32" t="s">
        <v>128</v>
      </c>
    </row>
    <row r="145" spans="28:28" x14ac:dyDescent="0.3">
      <c r="AB145" s="32" t="s">
        <v>133</v>
      </c>
    </row>
    <row r="146" spans="28:28" x14ac:dyDescent="0.3">
      <c r="AB146" s="32" t="s">
        <v>132</v>
      </c>
    </row>
    <row r="147" spans="28:28" x14ac:dyDescent="0.3">
      <c r="AB147" s="32" t="s">
        <v>122</v>
      </c>
    </row>
    <row r="148" spans="28:28" x14ac:dyDescent="0.3">
      <c r="AB148" s="32" t="s">
        <v>127</v>
      </c>
    </row>
    <row r="149" spans="28:28" x14ac:dyDescent="0.3">
      <c r="AB149" s="32" t="s">
        <v>134</v>
      </c>
    </row>
    <row r="150" spans="28:28" x14ac:dyDescent="0.3">
      <c r="AB150" s="32" t="s">
        <v>135</v>
      </c>
    </row>
    <row r="151" spans="28:28" x14ac:dyDescent="0.3">
      <c r="AB151" s="32" t="s">
        <v>140</v>
      </c>
    </row>
    <row r="152" spans="28:28" x14ac:dyDescent="0.3">
      <c r="AB152" s="32" t="s">
        <v>137</v>
      </c>
    </row>
    <row r="153" spans="28:28" x14ac:dyDescent="0.3">
      <c r="AB153" s="32" t="s">
        <v>273</v>
      </c>
    </row>
    <row r="154" spans="28:28" x14ac:dyDescent="0.3">
      <c r="AB154" s="32" t="s">
        <v>138</v>
      </c>
    </row>
    <row r="155" spans="28:28" x14ac:dyDescent="0.3">
      <c r="AB155" s="32" t="s">
        <v>136</v>
      </c>
    </row>
    <row r="156" spans="28:28" x14ac:dyDescent="0.3">
      <c r="AB156" s="32" t="s">
        <v>141</v>
      </c>
    </row>
    <row r="157" spans="28:28" x14ac:dyDescent="0.3">
      <c r="AB157" s="32" t="s">
        <v>149</v>
      </c>
    </row>
    <row r="158" spans="28:28" x14ac:dyDescent="0.3">
      <c r="AB158" s="32" t="s">
        <v>146</v>
      </c>
    </row>
    <row r="159" spans="28:28" x14ac:dyDescent="0.3">
      <c r="AB159" s="32" t="s">
        <v>142</v>
      </c>
    </row>
    <row r="160" spans="28:28" x14ac:dyDescent="0.3">
      <c r="AB160" s="32" t="s">
        <v>148</v>
      </c>
    </row>
    <row r="161" spans="28:28" x14ac:dyDescent="0.3">
      <c r="AB161" s="32" t="s">
        <v>147</v>
      </c>
    </row>
    <row r="162" spans="28:28" x14ac:dyDescent="0.3">
      <c r="AB162" s="32" t="s">
        <v>143</v>
      </c>
    </row>
    <row r="163" spans="28:28" x14ac:dyDescent="0.3">
      <c r="AB163" s="32" t="s">
        <v>145</v>
      </c>
    </row>
    <row r="164" spans="28:28" x14ac:dyDescent="0.3">
      <c r="AB164" s="32" t="s">
        <v>144</v>
      </c>
    </row>
    <row r="165" spans="28:28" x14ac:dyDescent="0.3">
      <c r="AB165" s="32" t="s">
        <v>150</v>
      </c>
    </row>
    <row r="166" spans="28:28" x14ac:dyDescent="0.3">
      <c r="AB166" s="32" t="s">
        <v>152</v>
      </c>
    </row>
    <row r="167" spans="28:28" x14ac:dyDescent="0.3">
      <c r="AB167" s="32" t="s">
        <v>154</v>
      </c>
    </row>
    <row r="168" spans="28:28" x14ac:dyDescent="0.3">
      <c r="AB168" s="32" t="s">
        <v>151</v>
      </c>
    </row>
    <row r="169" spans="28:28" x14ac:dyDescent="0.3">
      <c r="AB169" s="32" t="s">
        <v>153</v>
      </c>
    </row>
    <row r="170" spans="28:28" x14ac:dyDescent="0.3">
      <c r="AB170" s="32" t="s">
        <v>163</v>
      </c>
    </row>
    <row r="171" spans="28:28" x14ac:dyDescent="0.3">
      <c r="AB171" s="32" t="s">
        <v>155</v>
      </c>
    </row>
    <row r="172" spans="28:28" x14ac:dyDescent="0.3">
      <c r="AB172" s="32" t="s">
        <v>157</v>
      </c>
    </row>
    <row r="173" spans="28:28" x14ac:dyDescent="0.3">
      <c r="AB173" s="32" t="s">
        <v>160</v>
      </c>
    </row>
    <row r="174" spans="28:28" x14ac:dyDescent="0.3">
      <c r="AB174" s="32" t="s">
        <v>161</v>
      </c>
    </row>
    <row r="175" spans="28:28" x14ac:dyDescent="0.3">
      <c r="AB175" s="32" t="s">
        <v>162</v>
      </c>
    </row>
    <row r="176" spans="28:28" x14ac:dyDescent="0.3">
      <c r="AB176" s="32" t="s">
        <v>156</v>
      </c>
    </row>
    <row r="177" spans="28:28" x14ac:dyDescent="0.3">
      <c r="AB177" s="32" t="s">
        <v>164</v>
      </c>
    </row>
    <row r="178" spans="28:28" x14ac:dyDescent="0.3">
      <c r="AB178" s="32" t="s">
        <v>173</v>
      </c>
    </row>
    <row r="179" spans="28:28" x14ac:dyDescent="0.3">
      <c r="AB179" s="32" t="s">
        <v>165</v>
      </c>
    </row>
    <row r="180" spans="28:28" x14ac:dyDescent="0.3">
      <c r="AB180" s="32" t="s">
        <v>170</v>
      </c>
    </row>
    <row r="181" spans="28:28" x14ac:dyDescent="0.3">
      <c r="AB181" s="32" t="s">
        <v>169</v>
      </c>
    </row>
    <row r="182" spans="28:28" x14ac:dyDescent="0.3">
      <c r="AB182" s="32" t="s">
        <v>174</v>
      </c>
    </row>
    <row r="183" spans="28:28" x14ac:dyDescent="0.3">
      <c r="AB183" s="32" t="s">
        <v>167</v>
      </c>
    </row>
    <row r="184" spans="28:28" x14ac:dyDescent="0.3">
      <c r="AB184" s="32" t="s">
        <v>171</v>
      </c>
    </row>
    <row r="185" spans="28:28" x14ac:dyDescent="0.3">
      <c r="AB185" s="32" t="s">
        <v>172</v>
      </c>
    </row>
    <row r="186" spans="28:28" x14ac:dyDescent="0.3">
      <c r="AB186" s="32" t="s">
        <v>186</v>
      </c>
    </row>
    <row r="187" spans="28:28" x14ac:dyDescent="0.3">
      <c r="AB187" s="32" t="s">
        <v>182</v>
      </c>
    </row>
    <row r="188" spans="28:28" x14ac:dyDescent="0.3">
      <c r="AB188" s="32" t="s">
        <v>180</v>
      </c>
    </row>
    <row r="189" spans="28:28" x14ac:dyDescent="0.3">
      <c r="AB189" s="32" t="s">
        <v>194</v>
      </c>
    </row>
    <row r="190" spans="28:28" x14ac:dyDescent="0.3">
      <c r="AB190" s="32" t="s">
        <v>196</v>
      </c>
    </row>
    <row r="191" spans="28:28" x14ac:dyDescent="0.3">
      <c r="AB191" s="32" t="s">
        <v>193</v>
      </c>
    </row>
    <row r="192" spans="28:28" x14ac:dyDescent="0.3">
      <c r="AB192" s="32" t="s">
        <v>183</v>
      </c>
    </row>
    <row r="193" spans="28:28" x14ac:dyDescent="0.3">
      <c r="AB193" s="32" t="s">
        <v>191</v>
      </c>
    </row>
    <row r="194" spans="28:28" x14ac:dyDescent="0.3">
      <c r="AB194" s="32" t="s">
        <v>181</v>
      </c>
    </row>
    <row r="195" spans="28:28" x14ac:dyDescent="0.3">
      <c r="AB195" s="32" t="s">
        <v>188</v>
      </c>
    </row>
    <row r="196" spans="28:28" x14ac:dyDescent="0.3">
      <c r="AB196" s="32" t="s">
        <v>189</v>
      </c>
    </row>
    <row r="197" spans="28:28" x14ac:dyDescent="0.3">
      <c r="AB197" s="32" t="s">
        <v>192</v>
      </c>
    </row>
    <row r="198" spans="28:28" x14ac:dyDescent="0.3">
      <c r="AB198" s="32" t="s">
        <v>283</v>
      </c>
    </row>
    <row r="199" spans="28:28" x14ac:dyDescent="0.3">
      <c r="AB199" s="32" t="s">
        <v>195</v>
      </c>
    </row>
    <row r="200" spans="28:28" x14ac:dyDescent="0.3">
      <c r="AB200" s="32" t="s">
        <v>114</v>
      </c>
    </row>
    <row r="201" spans="28:28" x14ac:dyDescent="0.3">
      <c r="AB201" s="32" t="s">
        <v>177</v>
      </c>
    </row>
    <row r="202" spans="28:28" x14ac:dyDescent="0.3">
      <c r="AB202" s="32" t="s">
        <v>176</v>
      </c>
    </row>
    <row r="203" spans="28:28" x14ac:dyDescent="0.3">
      <c r="AB203" s="32" t="s">
        <v>185</v>
      </c>
    </row>
    <row r="204" spans="28:28" x14ac:dyDescent="0.3">
      <c r="AB204" s="32" t="s">
        <v>178</v>
      </c>
    </row>
    <row r="205" spans="28:28" x14ac:dyDescent="0.3">
      <c r="AB205" s="32" t="s">
        <v>190</v>
      </c>
    </row>
    <row r="206" spans="28:28" x14ac:dyDescent="0.3">
      <c r="AB206" s="32" t="s">
        <v>175</v>
      </c>
    </row>
    <row r="207" spans="28:28" x14ac:dyDescent="0.3">
      <c r="AB207" s="32" t="s">
        <v>197</v>
      </c>
    </row>
    <row r="208" spans="28:28" x14ac:dyDescent="0.3">
      <c r="AB208" s="32" t="s">
        <v>184</v>
      </c>
    </row>
    <row r="209" spans="28:28" x14ac:dyDescent="0.3">
      <c r="AB209" s="32" t="s">
        <v>198</v>
      </c>
    </row>
    <row r="210" spans="28:28" x14ac:dyDescent="0.3">
      <c r="AB210" s="32" t="s">
        <v>207</v>
      </c>
    </row>
    <row r="211" spans="28:28" x14ac:dyDescent="0.3">
      <c r="AB211" s="32" t="s">
        <v>206</v>
      </c>
    </row>
    <row r="212" spans="28:28" x14ac:dyDescent="0.3">
      <c r="AB212" s="32" t="s">
        <v>204</v>
      </c>
    </row>
    <row r="213" spans="28:28" x14ac:dyDescent="0.3">
      <c r="AB213" s="32" t="s">
        <v>199</v>
      </c>
    </row>
    <row r="214" spans="28:28" x14ac:dyDescent="0.3">
      <c r="AB214" s="32" t="s">
        <v>209</v>
      </c>
    </row>
    <row r="215" spans="28:28" x14ac:dyDescent="0.3">
      <c r="AB215" s="32" t="s">
        <v>203</v>
      </c>
    </row>
    <row r="216" spans="28:28" x14ac:dyDescent="0.3">
      <c r="AB216" s="32" t="s">
        <v>200</v>
      </c>
    </row>
    <row r="217" spans="28:28" x14ac:dyDescent="0.3">
      <c r="AB217" s="32" t="s">
        <v>202</v>
      </c>
    </row>
    <row r="218" spans="28:28" x14ac:dyDescent="0.3">
      <c r="AB218" s="32" t="s">
        <v>208</v>
      </c>
    </row>
    <row r="219" spans="28:28" x14ac:dyDescent="0.3">
      <c r="AB219" s="32" t="s">
        <v>201</v>
      </c>
    </row>
    <row r="220" spans="28:28" x14ac:dyDescent="0.3">
      <c r="AB220" s="32" t="s">
        <v>187</v>
      </c>
    </row>
    <row r="221" spans="28:28" x14ac:dyDescent="0.3">
      <c r="AB221" s="32" t="s">
        <v>205</v>
      </c>
    </row>
    <row r="222" spans="28:28" x14ac:dyDescent="0.3">
      <c r="AB222" s="32" t="s">
        <v>210</v>
      </c>
    </row>
    <row r="223" spans="28:28" x14ac:dyDescent="0.3">
      <c r="AB223" s="32" t="s">
        <v>216</v>
      </c>
    </row>
    <row r="224" spans="28:28" x14ac:dyDescent="0.3">
      <c r="AB224" s="32" t="s">
        <v>223</v>
      </c>
    </row>
    <row r="225" spans="28:28" x14ac:dyDescent="0.3">
      <c r="AB225" s="32" t="s">
        <v>221</v>
      </c>
    </row>
    <row r="226" spans="28:28" x14ac:dyDescent="0.3">
      <c r="AB226" s="32" t="s">
        <v>211</v>
      </c>
    </row>
    <row r="227" spans="28:28" x14ac:dyDescent="0.3">
      <c r="AB227" s="32" t="s">
        <v>214</v>
      </c>
    </row>
    <row r="228" spans="28:28" x14ac:dyDescent="0.3">
      <c r="AB228" s="32" t="s">
        <v>224</v>
      </c>
    </row>
    <row r="229" spans="28:28" x14ac:dyDescent="0.3">
      <c r="AB229" s="32" t="s">
        <v>212</v>
      </c>
    </row>
    <row r="230" spans="28:28" x14ac:dyDescent="0.3">
      <c r="AB230" s="32" t="s">
        <v>215</v>
      </c>
    </row>
    <row r="231" spans="28:28" x14ac:dyDescent="0.3">
      <c r="AB231" s="32" t="s">
        <v>219</v>
      </c>
    </row>
    <row r="232" spans="28:28" x14ac:dyDescent="0.3">
      <c r="AB232" s="32" t="s">
        <v>217</v>
      </c>
    </row>
    <row r="233" spans="28:28" x14ac:dyDescent="0.3">
      <c r="AB233" s="32" t="s">
        <v>222</v>
      </c>
    </row>
    <row r="234" spans="28:28" x14ac:dyDescent="0.3">
      <c r="AB234" s="32" t="s">
        <v>220</v>
      </c>
    </row>
    <row r="235" spans="28:28" x14ac:dyDescent="0.3">
      <c r="AB235" s="32" t="s">
        <v>225</v>
      </c>
    </row>
    <row r="236" spans="28:28" x14ac:dyDescent="0.3">
      <c r="AB236" s="32" t="s">
        <v>226</v>
      </c>
    </row>
    <row r="237" spans="28:28" x14ac:dyDescent="0.3">
      <c r="AB237" s="32" t="s">
        <v>227</v>
      </c>
    </row>
    <row r="238" spans="28:28" x14ac:dyDescent="0.3">
      <c r="AB238" s="32" t="s">
        <v>229</v>
      </c>
    </row>
    <row r="239" spans="28:28" x14ac:dyDescent="0.3">
      <c r="AB239" s="32" t="s">
        <v>230</v>
      </c>
    </row>
    <row r="240" spans="28:28" x14ac:dyDescent="0.3">
      <c r="AB240" s="32" t="s">
        <v>85</v>
      </c>
    </row>
    <row r="241" spans="28:28" x14ac:dyDescent="0.3">
      <c r="AB241" s="32" t="s">
        <v>237</v>
      </c>
    </row>
    <row r="242" spans="28:28" x14ac:dyDescent="0.3">
      <c r="AB242" s="32" t="s">
        <v>159</v>
      </c>
    </row>
    <row r="243" spans="28:28" x14ac:dyDescent="0.3">
      <c r="AB243" s="32" t="s">
        <v>166</v>
      </c>
    </row>
    <row r="244" spans="28:28" x14ac:dyDescent="0.3">
      <c r="AB244" s="32" t="s">
        <v>179</v>
      </c>
    </row>
    <row r="245" spans="28:28" x14ac:dyDescent="0.3">
      <c r="AB245" s="32" t="s">
        <v>218</v>
      </c>
    </row>
    <row r="246" spans="28:28" x14ac:dyDescent="0.3">
      <c r="AB246" s="32" t="s">
        <v>274</v>
      </c>
    </row>
    <row r="247" spans="28:28" x14ac:dyDescent="0.3">
      <c r="AB247" s="32" t="s">
        <v>281</v>
      </c>
    </row>
    <row r="248" spans="28:28" x14ac:dyDescent="0.3">
      <c r="AB248" s="32" t="s">
        <v>242</v>
      </c>
    </row>
    <row r="249" spans="28:28" x14ac:dyDescent="0.3">
      <c r="AB249" s="32" t="s">
        <v>247</v>
      </c>
    </row>
    <row r="250" spans="28:28" x14ac:dyDescent="0.3">
      <c r="AB250" s="32" t="s">
        <v>231</v>
      </c>
    </row>
    <row r="251" spans="28:28" x14ac:dyDescent="0.3">
      <c r="AB251" s="32" t="s">
        <v>243</v>
      </c>
    </row>
    <row r="252" spans="28:28" x14ac:dyDescent="0.3">
      <c r="AB252" s="32" t="s">
        <v>228</v>
      </c>
    </row>
    <row r="253" spans="28:28" x14ac:dyDescent="0.3">
      <c r="AB253" s="32" t="s">
        <v>233</v>
      </c>
    </row>
    <row r="254" spans="28:28" x14ac:dyDescent="0.3">
      <c r="AB254" s="32" t="s">
        <v>241</v>
      </c>
    </row>
    <row r="255" spans="28:28" x14ac:dyDescent="0.3">
      <c r="AB255" s="32" t="s">
        <v>236</v>
      </c>
    </row>
    <row r="256" spans="28:28" x14ac:dyDescent="0.3">
      <c r="AB256" s="32" t="s">
        <v>249</v>
      </c>
    </row>
    <row r="257" spans="28:28" x14ac:dyDescent="0.3">
      <c r="AB257" s="32" t="s">
        <v>240</v>
      </c>
    </row>
    <row r="258" spans="28:28" x14ac:dyDescent="0.3">
      <c r="AB258" s="32" t="s">
        <v>238</v>
      </c>
    </row>
    <row r="259" spans="28:28" x14ac:dyDescent="0.3">
      <c r="AB259" s="32" t="s">
        <v>232</v>
      </c>
    </row>
    <row r="260" spans="28:28" x14ac:dyDescent="0.3">
      <c r="AB260" s="32" t="s">
        <v>244</v>
      </c>
    </row>
    <row r="261" spans="28:28" x14ac:dyDescent="0.3">
      <c r="AB261" s="32" t="s">
        <v>284</v>
      </c>
    </row>
    <row r="262" spans="28:28" x14ac:dyDescent="0.3">
      <c r="AB262" s="32" t="s">
        <v>131</v>
      </c>
    </row>
    <row r="263" spans="28:28" x14ac:dyDescent="0.3">
      <c r="AB263" s="32" t="s">
        <v>246</v>
      </c>
    </row>
    <row r="264" spans="28:28" x14ac:dyDescent="0.3">
      <c r="AB264" s="32" t="s">
        <v>109</v>
      </c>
    </row>
    <row r="265" spans="28:28" x14ac:dyDescent="0.3">
      <c r="AB265" s="32" t="s">
        <v>168</v>
      </c>
    </row>
    <row r="266" spans="28:28" x14ac:dyDescent="0.3">
      <c r="AB266" s="32" t="s">
        <v>234</v>
      </c>
    </row>
    <row r="267" spans="28:28" x14ac:dyDescent="0.3">
      <c r="AB267" s="32" t="s">
        <v>245</v>
      </c>
    </row>
    <row r="268" spans="28:28" x14ac:dyDescent="0.3">
      <c r="AB268" s="32" t="s">
        <v>239</v>
      </c>
    </row>
    <row r="269" spans="28:28" x14ac:dyDescent="0.3">
      <c r="AB269" s="32" t="s">
        <v>251</v>
      </c>
    </row>
    <row r="270" spans="28:28" x14ac:dyDescent="0.3">
      <c r="AB270" s="32" t="s">
        <v>235</v>
      </c>
    </row>
    <row r="271" spans="28:28" x14ac:dyDescent="0.3">
      <c r="AB271" s="32" t="s">
        <v>90</v>
      </c>
    </row>
    <row r="272" spans="28:28" x14ac:dyDescent="0.3">
      <c r="AB272" s="32" t="s">
        <v>250</v>
      </c>
    </row>
    <row r="273" spans="28:28" x14ac:dyDescent="0.3">
      <c r="AB273" s="32" t="s">
        <v>265</v>
      </c>
    </row>
    <row r="274" spans="28:28" x14ac:dyDescent="0.3">
      <c r="AB274" s="32" t="s">
        <v>256</v>
      </c>
    </row>
    <row r="275" spans="28:28" x14ac:dyDescent="0.3">
      <c r="AB275" s="32" t="s">
        <v>266</v>
      </c>
    </row>
    <row r="276" spans="28:28" x14ac:dyDescent="0.3">
      <c r="AB276" s="32" t="s">
        <v>255</v>
      </c>
    </row>
    <row r="277" spans="28:28" x14ac:dyDescent="0.3">
      <c r="AB277" s="32" t="s">
        <v>258</v>
      </c>
    </row>
    <row r="278" spans="28:28" x14ac:dyDescent="0.3">
      <c r="AB278" s="32" t="s">
        <v>254</v>
      </c>
    </row>
    <row r="279" spans="28:28" x14ac:dyDescent="0.3">
      <c r="AB279" s="32" t="s">
        <v>257</v>
      </c>
    </row>
    <row r="280" spans="28:28" x14ac:dyDescent="0.3">
      <c r="AB280" s="32" t="s">
        <v>261</v>
      </c>
    </row>
    <row r="281" spans="28:28" x14ac:dyDescent="0.3">
      <c r="AB281" s="32" t="s">
        <v>263</v>
      </c>
    </row>
    <row r="282" spans="28:28" x14ac:dyDescent="0.3">
      <c r="AB282" s="32" t="s">
        <v>260</v>
      </c>
    </row>
    <row r="283" spans="28:28" x14ac:dyDescent="0.3">
      <c r="AB283" s="32" t="s">
        <v>262</v>
      </c>
    </row>
    <row r="284" spans="28:28" x14ac:dyDescent="0.3">
      <c r="AB284" s="32" t="s">
        <v>259</v>
      </c>
    </row>
    <row r="285" spans="28:28" x14ac:dyDescent="0.3">
      <c r="AB285" s="32" t="s">
        <v>252</v>
      </c>
    </row>
    <row r="286" spans="28:28" x14ac:dyDescent="0.3">
      <c r="AB286" s="32" t="s">
        <v>264</v>
      </c>
    </row>
    <row r="287" spans="28:28" x14ac:dyDescent="0.3">
      <c r="AB287" s="32" t="s">
        <v>268</v>
      </c>
    </row>
    <row r="288" spans="28:28" x14ac:dyDescent="0.3">
      <c r="AB288" s="32" t="s">
        <v>267</v>
      </c>
    </row>
    <row r="289" spans="28:28" x14ac:dyDescent="0.3">
      <c r="AB289" s="32" t="s">
        <v>83</v>
      </c>
    </row>
    <row r="290" spans="28:28" x14ac:dyDescent="0.3">
      <c r="AB290" s="32" t="s">
        <v>118</v>
      </c>
    </row>
    <row r="291" spans="28:28" x14ac:dyDescent="0.3">
      <c r="AB291" s="32" t="s">
        <v>269</v>
      </c>
    </row>
    <row r="292" spans="28:28" x14ac:dyDescent="0.3">
      <c r="AB292" s="32" t="s">
        <v>270</v>
      </c>
    </row>
    <row r="293" spans="28:28" x14ac:dyDescent="0.3">
      <c r="AB293" s="32" t="s">
        <v>271</v>
      </c>
    </row>
    <row r="294" spans="28:28" x14ac:dyDescent="0.3">
      <c r="AB294" s="32" t="s">
        <v>272</v>
      </c>
    </row>
    <row r="295" spans="28:28" x14ac:dyDescent="0.3">
      <c r="AB295" s="32" t="s">
        <v>279</v>
      </c>
    </row>
    <row r="296" spans="28:28" x14ac:dyDescent="0.3">
      <c r="AB296" s="32" t="s">
        <v>275</v>
      </c>
    </row>
    <row r="297" spans="28:28" x14ac:dyDescent="0.3">
      <c r="AB297" s="32" t="s">
        <v>278</v>
      </c>
    </row>
    <row r="298" spans="28:28" x14ac:dyDescent="0.3">
      <c r="AB298" s="32" t="s">
        <v>276</v>
      </c>
    </row>
    <row r="299" spans="28:28" x14ac:dyDescent="0.3">
      <c r="AB299" s="32" t="s">
        <v>277</v>
      </c>
    </row>
    <row r="300" spans="28:28" x14ac:dyDescent="0.3">
      <c r="AB300" s="32" t="s">
        <v>280</v>
      </c>
    </row>
    <row r="301" spans="28:28" x14ac:dyDescent="0.3">
      <c r="AB301" s="32" t="s">
        <v>107</v>
      </c>
    </row>
    <row r="302" spans="28:28" x14ac:dyDescent="0.3">
      <c r="AB302" s="32" t="s">
        <v>282</v>
      </c>
    </row>
    <row r="303" spans="28:28" x14ac:dyDescent="0.3">
      <c r="AB303" s="32" t="s">
        <v>285</v>
      </c>
    </row>
    <row r="304" spans="28:28" x14ac:dyDescent="0.3">
      <c r="AB304" s="32" t="s">
        <v>286</v>
      </c>
    </row>
  </sheetData>
  <mergeCells count="12">
    <mergeCell ref="B7:F7"/>
    <mergeCell ref="H7:I7"/>
    <mergeCell ref="A1:K3"/>
    <mergeCell ref="B5:F5"/>
    <mergeCell ref="H5:I5"/>
    <mergeCell ref="B6:F6"/>
    <mergeCell ref="H6:I6"/>
    <mergeCell ref="A82:K82"/>
    <mergeCell ref="A83:K83"/>
    <mergeCell ref="A84:K84"/>
    <mergeCell ref="B81:K81"/>
    <mergeCell ref="A8:K8"/>
  </mergeCells>
  <phoneticPr fontId="38" type="noConversion"/>
  <dataValidations count="2">
    <dataValidation type="list" allowBlank="1" showInputMessage="1" showErrorMessage="1" sqref="A15:A80">
      <formula1>$AB$1:$AB$304</formula1>
    </dataValidation>
    <dataValidation type="list" allowBlank="1" showInputMessage="1" showErrorMessage="1" sqref="A10:A14">
      <formula1>$AC$1:$AC$305</formula1>
    </dataValidation>
  </dataValidations>
  <pageMargins left="0.70866141732283472" right="0.70866141732283472" top="0.74803149606299213" bottom="0.74803149606299213" header="0.31496062992125984" footer="0.31496062992125984"/>
  <pageSetup paperSize="5" scale="67" fitToHeight="0" orientation="landscape" horizontalDpi="360" verticalDpi="360" r:id="rId1"/>
  <ignoredErrors>
    <ignoredError sqref="C10:C13 D11:I13 C14 D14:I14" calculatedColumn="1"/>
    <ignoredError sqref="A10 A12:A13 A14" listDataValidation="1"/>
  </ignoredError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
  <sheetViews>
    <sheetView workbookViewId="0"/>
  </sheetViews>
  <sheetFormatPr defaultRowHeight="14.4" x14ac:dyDescent="0.25"/>
  <sheetData/>
  <phoneticPr fontId="3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6</vt:i4>
      </vt:variant>
    </vt:vector>
  </HeadingPairs>
  <TitlesOfParts>
    <vt:vector size="11" baseType="lpstr">
      <vt:lpstr>Data Entry</vt:lpstr>
      <vt:lpstr>Cover Page - do not edit</vt:lpstr>
      <vt:lpstr>Payments by Payee</vt:lpstr>
      <vt:lpstr>Payments by Project</vt:lpstr>
      <vt:lpstr>Sheet2</vt:lpstr>
      <vt:lpstr>Enter_currency_of_the_report</vt:lpstr>
      <vt:lpstr>'Cover Page - do not edit'!Print_Area</vt:lpstr>
      <vt:lpstr>'Payments by Payee'!Print_Area</vt:lpstr>
      <vt:lpstr>'Payments by Project'!Print_Area</vt:lpstr>
      <vt:lpstr>'Payments by Payee'!Print_Titles</vt:lpstr>
      <vt:lpstr>'Payments by Project'!Print_Titles</vt:lpstr>
    </vt:vector>
  </TitlesOfParts>
  <Company>NRCan / RNCan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Manikkam</dc:creator>
  <cp:lastModifiedBy>彭飞</cp:lastModifiedBy>
  <cp:lastPrinted>2019-05-20T01:37:36Z</cp:lastPrinted>
  <dcterms:created xsi:type="dcterms:W3CDTF">2015-12-23T16:52:41Z</dcterms:created>
  <dcterms:modified xsi:type="dcterms:W3CDTF">2021-11-12T01:16:32Z</dcterms:modified>
  <cp:contentStatus/>
</cp:coreProperties>
</file>